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0920" activeTab="0"/>
  </bookViews>
  <sheets>
    <sheet name="общая" sheetId="1" r:id="rId1"/>
    <sheet name="Белокатай" sheetId="2" r:id="rId2"/>
    <sheet name="Дуван" sheetId="3" r:id="rId3"/>
    <sheet name="Киги" sheetId="4" r:id="rId4"/>
    <sheet name="Мечетлинский" sheetId="5" r:id="rId5"/>
    <sheet name="Салават" sheetId="6" r:id="rId6"/>
  </sheets>
  <definedNames>
    <definedName name="_xlnm.Print_Area" localSheetId="0">'общая'!$A$1:$M$80</definedName>
  </definedNames>
  <calcPr fullCalcOnLoad="1"/>
</workbook>
</file>

<file path=xl/sharedStrings.xml><?xml version="1.0" encoding="utf-8"?>
<sst xmlns="http://schemas.openxmlformats.org/spreadsheetml/2006/main" count="188" uniqueCount="100">
  <si>
    <t>Код ОКАТО</t>
  </si>
  <si>
    <t>Белокатайский район</t>
  </si>
  <si>
    <t>Атаршинский</t>
  </si>
  <si>
    <t>Белянковский</t>
  </si>
  <si>
    <t>Емашинский</t>
  </si>
  <si>
    <t>Карлыхановский</t>
  </si>
  <si>
    <t>Майгазинский</t>
  </si>
  <si>
    <t>Нижнеискушинский</t>
  </si>
  <si>
    <t>Новобелокатайский</t>
  </si>
  <si>
    <t>Ногушинский</t>
  </si>
  <si>
    <t>Старобелокатайский</t>
  </si>
  <si>
    <t>Тардавский</t>
  </si>
  <si>
    <t>Ургалинский</t>
  </si>
  <si>
    <t>Утяшевский</t>
  </si>
  <si>
    <t>Яныбаевский</t>
  </si>
  <si>
    <t>Дуванский район</t>
  </si>
  <si>
    <t>Ариевский</t>
  </si>
  <si>
    <t>Вознесенский</t>
  </si>
  <si>
    <t>Дуванский</t>
  </si>
  <si>
    <t>Заимкинский</t>
  </si>
  <si>
    <t>Лемазинский</t>
  </si>
  <si>
    <t>Месягутовский</t>
  </si>
  <si>
    <t>Метелинский</t>
  </si>
  <si>
    <t>Михайловский</t>
  </si>
  <si>
    <t>Рухтинский</t>
  </si>
  <si>
    <t>Сальевский</t>
  </si>
  <si>
    <t>Сикиязский</t>
  </si>
  <si>
    <t>Улькундинский</t>
  </si>
  <si>
    <t>Ярославский</t>
  </si>
  <si>
    <t>Кигинский район</t>
  </si>
  <si>
    <t>Абзаевский</t>
  </si>
  <si>
    <t>Арслановский</t>
  </si>
  <si>
    <t>Верхнекигинский</t>
  </si>
  <si>
    <t>Еланлинский</t>
  </si>
  <si>
    <t>Душанбековский</t>
  </si>
  <si>
    <t>Ибраевский</t>
  </si>
  <si>
    <t>Кандаковский</t>
  </si>
  <si>
    <t>Леузинский</t>
  </si>
  <si>
    <t>Нижнекигинский</t>
  </si>
  <si>
    <t>Мечетлинский район</t>
  </si>
  <si>
    <t>Абдуллинский</t>
  </si>
  <si>
    <t>Алегазовский</t>
  </si>
  <si>
    <t>Большеокинский</t>
  </si>
  <si>
    <t>Большеустьикинский</t>
  </si>
  <si>
    <t>Дуван-Мечетлинский</t>
  </si>
  <si>
    <t>Кургатовский</t>
  </si>
  <si>
    <t>Лемез-Тамакский</t>
  </si>
  <si>
    <t>Малоустьикинский</t>
  </si>
  <si>
    <t>Новомещеровский</t>
  </si>
  <si>
    <t>Новояушевский</t>
  </si>
  <si>
    <t>Ростовский</t>
  </si>
  <si>
    <t>Юнусовский</t>
  </si>
  <si>
    <t>Салаватский район</t>
  </si>
  <si>
    <t>Алькинский</t>
  </si>
  <si>
    <t>Аркауловский</t>
  </si>
  <si>
    <t>Ишимбаевский</t>
  </si>
  <si>
    <t>Лагеревский</t>
  </si>
  <si>
    <t>Лаклинский</t>
  </si>
  <si>
    <t>Малоязовский</t>
  </si>
  <si>
    <t>Мечетлинский</t>
  </si>
  <si>
    <t>Мещегаровский</t>
  </si>
  <si>
    <t>Мурсалимкинский</t>
  </si>
  <si>
    <t>Насибашевский</t>
  </si>
  <si>
    <t>Первомайский</t>
  </si>
  <si>
    <t>Салаватский</t>
  </si>
  <si>
    <t>Таймеевский</t>
  </si>
  <si>
    <t>Терменевский</t>
  </si>
  <si>
    <t>Турналинский</t>
  </si>
  <si>
    <t>Янгантауский</t>
  </si>
  <si>
    <t>Уфа</t>
  </si>
  <si>
    <t xml:space="preserve">Наименование </t>
  </si>
  <si>
    <t>Нач</t>
  </si>
  <si>
    <t>Упл</t>
  </si>
  <si>
    <t>%</t>
  </si>
  <si>
    <t>Земельный</t>
  </si>
  <si>
    <t>Имущество</t>
  </si>
  <si>
    <t>Транспорт</t>
  </si>
  <si>
    <t>Информация о поступлении имущественных налогов физических лиц по Салаватскому району РБ</t>
  </si>
  <si>
    <t>№</t>
  </si>
  <si>
    <t>Наименование с/с</t>
  </si>
  <si>
    <t>Земельный налог</t>
  </si>
  <si>
    <t>Налог на имущество ФЛ</t>
  </si>
  <si>
    <t>Транспортный налог ФЛ</t>
  </si>
  <si>
    <t>Начислено</t>
  </si>
  <si>
    <t>Уплачено</t>
  </si>
  <si>
    <t>Информация о поступлении имущественных налогов физических лиц по Белокатайскому району РБ</t>
  </si>
  <si>
    <t>Информация о поступлении имущественных налогов физических лиц по Дуванскому району РБ</t>
  </si>
  <si>
    <t>Информация о поступлении имущественных налогов физических лиц по Кигинскому району РБ</t>
  </si>
  <si>
    <t>Информация о поступлении имущественных налогов физических лиц по Мечетлинскому району РБ</t>
  </si>
  <si>
    <t xml:space="preserve">  </t>
  </si>
  <si>
    <t>тыс.руб.</t>
  </si>
  <si>
    <t>Усть-Табасский</t>
  </si>
  <si>
    <t>за период с 01.09.2018 по 28.11.2018</t>
  </si>
  <si>
    <t>ИТОГО</t>
  </si>
  <si>
    <t xml:space="preserve">Собираемость ВСЕГО по ТОРМ     </t>
  </si>
  <si>
    <t xml:space="preserve">Собираемость ВСЕГО  Уфа     </t>
  </si>
  <si>
    <t xml:space="preserve">Собираемость ВСЕГО по МРИ 2     </t>
  </si>
  <si>
    <t>ВСЕГО по ТОРМ (64 АСП)</t>
  </si>
  <si>
    <t>Возвращено на расчетный счет</t>
  </si>
  <si>
    <t>Информация о поступлении имущ. налогов ФЛ по МРИ ФНС России №2 по РБ за период с 01.09.2019 по 16.10.2019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</si>
</sst>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_-* #,##0.0_р_._-;\-* #,##0.0_р_._-;_-* &quot;-&quot;??_р_._-;_-@_-"/>
    <numFmt numFmtId="180" formatCode="_-* #,##0_р_._-;\-* #,##0_р_._-;_-* &quot;-&quot;??_р_._-;_-@_-"/>
    <numFmt numFmtId="181" formatCode="0.0000"/>
    <numFmt numFmtId="182" formatCode="0.000"/>
    <numFmt numFmtId="183" formatCode="0.0"/>
    <numFmt numFmtId="184" formatCode="#,##0.0"/>
    <numFmt numFmtId="185" formatCode="0.0%"/>
    <numFmt numFmtId="186" formatCode="#,##0.0_ ;\-#,##0.0\ "/>
  </numFmts>
  <fonts count="4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i/>
      <sz val="10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16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1" fillId="0" borderId="22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0" fontId="0" fillId="0" borderId="0" xfId="0" applyFill="1" applyAlignment="1">
      <alignment vertical="center"/>
    </xf>
    <xf numFmtId="0" fontId="1" fillId="0" borderId="19" xfId="0" applyNumberFormat="1" applyFont="1" applyFill="1" applyBorder="1" applyAlignment="1">
      <alignment/>
    </xf>
    <xf numFmtId="3" fontId="0" fillId="0" borderId="26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0" fillId="0" borderId="30" xfId="0" applyNumberFormat="1" applyBorder="1" applyAlignment="1">
      <alignment vertical="center"/>
    </xf>
    <xf numFmtId="14" fontId="1" fillId="0" borderId="0" xfId="0" applyNumberFormat="1" applyFont="1" applyFill="1" applyBorder="1" applyAlignment="1">
      <alignment wrapText="1"/>
    </xf>
    <xf numFmtId="3" fontId="0" fillId="0" borderId="0" xfId="0" applyNumberFormat="1" applyFill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180" fontId="0" fillId="0" borderId="0" xfId="60" applyNumberFormat="1" applyFont="1" applyAlignment="1">
      <alignment vertical="center"/>
    </xf>
    <xf numFmtId="171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4" fontId="0" fillId="0" borderId="31" xfId="0" applyNumberFormat="1" applyFill="1" applyBorder="1" applyAlignment="1">
      <alignment vertical="center"/>
    </xf>
    <xf numFmtId="184" fontId="0" fillId="0" borderId="26" xfId="0" applyNumberFormat="1" applyFill="1" applyBorder="1" applyAlignment="1">
      <alignment vertical="center"/>
    </xf>
    <xf numFmtId="184" fontId="0" fillId="0" borderId="32" xfId="0" applyNumberFormat="1" applyFill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0" fillId="0" borderId="32" xfId="0" applyNumberFormat="1" applyBorder="1" applyAlignment="1">
      <alignment vertical="center"/>
    </xf>
    <xf numFmtId="184" fontId="0" fillId="0" borderId="26" xfId="0" applyNumberFormat="1" applyBorder="1" applyAlignment="1">
      <alignment vertical="center"/>
    </xf>
    <xf numFmtId="184" fontId="0" fillId="0" borderId="33" xfId="0" applyNumberFormat="1" applyBorder="1" applyAlignment="1">
      <alignment vertical="center"/>
    </xf>
    <xf numFmtId="184" fontId="0" fillId="0" borderId="22" xfId="0" applyNumberFormat="1" applyBorder="1" applyAlignment="1">
      <alignment vertical="center"/>
    </xf>
    <xf numFmtId="184" fontId="1" fillId="0" borderId="22" xfId="0" applyNumberFormat="1" applyFont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184" fontId="0" fillId="0" borderId="35" xfId="0" applyNumberFormat="1" applyBorder="1" applyAlignment="1">
      <alignment vertical="center"/>
    </xf>
    <xf numFmtId="184" fontId="0" fillId="0" borderId="36" xfId="0" applyNumberFormat="1" applyBorder="1" applyAlignment="1">
      <alignment vertical="center"/>
    </xf>
    <xf numFmtId="184" fontId="1" fillId="0" borderId="12" xfId="0" applyNumberFormat="1" applyFont="1" applyBorder="1" applyAlignment="1">
      <alignment vertical="center"/>
    </xf>
    <xf numFmtId="184" fontId="0" fillId="0" borderId="37" xfId="0" applyNumberFormat="1" applyFill="1" applyBorder="1" applyAlignment="1">
      <alignment horizontal="center" vertical="center"/>
    </xf>
    <xf numFmtId="184" fontId="0" fillId="0" borderId="36" xfId="0" applyNumberFormat="1" applyFill="1" applyBorder="1" applyAlignment="1">
      <alignment horizontal="center" vertical="center"/>
    </xf>
    <xf numFmtId="184" fontId="0" fillId="0" borderId="36" xfId="0" applyNumberFormat="1" applyBorder="1" applyAlignment="1">
      <alignment horizontal="center" vertical="center"/>
    </xf>
    <xf numFmtId="184" fontId="0" fillId="0" borderId="38" xfId="0" applyNumberFormat="1" applyBorder="1" applyAlignment="1">
      <alignment horizontal="center" vertical="center"/>
    </xf>
    <xf numFmtId="184" fontId="1" fillId="0" borderId="12" xfId="0" applyNumberFormat="1" applyFont="1" applyBorder="1" applyAlignment="1">
      <alignment horizontal="center" vertical="center"/>
    </xf>
    <xf numFmtId="184" fontId="0" fillId="0" borderId="39" xfId="0" applyNumberFormat="1" applyFill="1" applyBorder="1" applyAlignment="1">
      <alignment horizontal="center" vertical="center"/>
    </xf>
    <xf numFmtId="184" fontId="0" fillId="0" borderId="40" xfId="0" applyNumberFormat="1" applyFill="1" applyBorder="1" applyAlignment="1">
      <alignment horizontal="center" vertical="center"/>
    </xf>
    <xf numFmtId="184" fontId="0" fillId="0" borderId="40" xfId="0" applyNumberFormat="1" applyBorder="1" applyAlignment="1">
      <alignment horizontal="center" vertical="center"/>
    </xf>
    <xf numFmtId="184" fontId="1" fillId="0" borderId="41" xfId="0" applyNumberFormat="1" applyFont="1" applyBorder="1" applyAlignment="1">
      <alignment horizontal="center" vertical="center"/>
    </xf>
    <xf numFmtId="184" fontId="0" fillId="0" borderId="37" xfId="0" applyNumberFormat="1" applyBorder="1" applyAlignment="1">
      <alignment vertical="center"/>
    </xf>
    <xf numFmtId="184" fontId="0" fillId="0" borderId="37" xfId="0" applyNumberFormat="1" applyBorder="1" applyAlignment="1">
      <alignment horizontal="center" vertical="center"/>
    </xf>
    <xf numFmtId="184" fontId="0" fillId="0" borderId="39" xfId="0" applyNumberFormat="1" applyBorder="1" applyAlignment="1">
      <alignment horizontal="center" vertical="center"/>
    </xf>
    <xf numFmtId="184" fontId="1" fillId="33" borderId="41" xfId="0" applyNumberFormat="1" applyFont="1" applyFill="1" applyBorder="1" applyAlignment="1">
      <alignment horizontal="center" vertical="center"/>
    </xf>
    <xf numFmtId="184" fontId="0" fillId="0" borderId="22" xfId="0" applyNumberFormat="1" applyBorder="1" applyAlignment="1">
      <alignment horizontal="center" vertical="center"/>
    </xf>
    <xf numFmtId="184" fontId="1" fillId="0" borderId="22" xfId="0" applyNumberFormat="1" applyFont="1" applyBorder="1" applyAlignment="1">
      <alignment horizontal="center" vertical="center"/>
    </xf>
    <xf numFmtId="184" fontId="0" fillId="0" borderId="38" xfId="0" applyNumberFormat="1" applyFill="1" applyBorder="1" applyAlignment="1">
      <alignment horizontal="center" vertical="center"/>
    </xf>
    <xf numFmtId="184" fontId="0" fillId="0" borderId="42" xfId="0" applyNumberFormat="1" applyFill="1" applyBorder="1" applyAlignment="1">
      <alignment horizontal="center" vertical="center"/>
    </xf>
    <xf numFmtId="184" fontId="1" fillId="33" borderId="22" xfId="0" applyNumberFormat="1" applyFont="1" applyFill="1" applyBorder="1" applyAlignment="1">
      <alignment horizontal="center" vertical="center"/>
    </xf>
    <xf numFmtId="184" fontId="0" fillId="0" borderId="43" xfId="0" applyNumberFormat="1" applyBorder="1" applyAlignment="1">
      <alignment horizontal="center" vertical="center"/>
    </xf>
    <xf numFmtId="184" fontId="0" fillId="33" borderId="22" xfId="0" applyNumberFormat="1" applyFill="1" applyBorder="1" applyAlignment="1">
      <alignment horizontal="center" vertical="center"/>
    </xf>
    <xf numFmtId="184" fontId="0" fillId="0" borderId="0" xfId="0" applyNumberFormat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80" fontId="0" fillId="33" borderId="0" xfId="0" applyNumberFormat="1" applyFill="1" applyBorder="1" applyAlignment="1">
      <alignment/>
    </xf>
    <xf numFmtId="172" fontId="1" fillId="0" borderId="19" xfId="60" applyNumberFormat="1" applyFont="1" applyFill="1" applyBorder="1" applyAlignment="1">
      <alignment horizontal="right"/>
    </xf>
    <xf numFmtId="172" fontId="1" fillId="0" borderId="19" xfId="6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185" fontId="0" fillId="0" borderId="19" xfId="0" applyNumberFormat="1" applyFill="1" applyBorder="1" applyAlignment="1">
      <alignment horizontal="center"/>
    </xf>
    <xf numFmtId="172" fontId="1" fillId="0" borderId="19" xfId="60" applyNumberFormat="1" applyFont="1" applyFill="1" applyBorder="1" applyAlignment="1">
      <alignment horizontal="right" vertical="center"/>
    </xf>
    <xf numFmtId="172" fontId="1" fillId="0" borderId="19" xfId="60" applyNumberFormat="1" applyFont="1" applyFill="1" applyBorder="1" applyAlignment="1">
      <alignment vertical="center"/>
    </xf>
    <xf numFmtId="185" fontId="1" fillId="0" borderId="19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/>
    </xf>
    <xf numFmtId="172" fontId="7" fillId="0" borderId="23" xfId="60" applyNumberFormat="1" applyFont="1" applyFill="1" applyBorder="1" applyAlignment="1">
      <alignment/>
    </xf>
    <xf numFmtId="185" fontId="0" fillId="0" borderId="37" xfId="0" applyNumberFormat="1" applyFill="1" applyBorder="1" applyAlignment="1">
      <alignment horizontal="center"/>
    </xf>
    <xf numFmtId="172" fontId="7" fillId="0" borderId="24" xfId="60" applyNumberFormat="1" applyFont="1" applyFill="1" applyBorder="1" applyAlignment="1">
      <alignment/>
    </xf>
    <xf numFmtId="172" fontId="0" fillId="0" borderId="44" xfId="60" applyNumberFormat="1" applyFont="1" applyFill="1" applyBorder="1" applyAlignment="1">
      <alignment/>
    </xf>
    <xf numFmtId="185" fontId="0" fillId="0" borderId="45" xfId="0" applyNumberFormat="1" applyFill="1" applyBorder="1" applyAlignment="1">
      <alignment horizontal="center"/>
    </xf>
    <xf numFmtId="172" fontId="0" fillId="0" borderId="24" xfId="60" applyNumberFormat="1" applyFont="1" applyFill="1" applyBorder="1" applyAlignment="1">
      <alignment/>
    </xf>
    <xf numFmtId="172" fontId="7" fillId="0" borderId="25" xfId="60" applyNumberFormat="1" applyFont="1" applyFill="1" applyBorder="1" applyAlignment="1">
      <alignment/>
    </xf>
    <xf numFmtId="172" fontId="0" fillId="0" borderId="46" xfId="60" applyNumberFormat="1" applyFont="1" applyFill="1" applyBorder="1" applyAlignment="1">
      <alignment/>
    </xf>
    <xf numFmtId="172" fontId="7" fillId="0" borderId="46" xfId="60" applyNumberFormat="1" applyFont="1" applyFill="1" applyBorder="1" applyAlignment="1">
      <alignment/>
    </xf>
    <xf numFmtId="172" fontId="0" fillId="0" borderId="47" xfId="60" applyNumberFormat="1" applyFont="1" applyFill="1" applyBorder="1" applyAlignment="1">
      <alignment horizontal="right"/>
    </xf>
    <xf numFmtId="185" fontId="0" fillId="0" borderId="45" xfId="0" applyNumberFormat="1" applyFont="1" applyFill="1" applyBorder="1" applyAlignment="1">
      <alignment horizontal="center"/>
    </xf>
    <xf numFmtId="172" fontId="8" fillId="0" borderId="44" xfId="60" applyNumberFormat="1" applyFont="1" applyFill="1" applyBorder="1" applyAlignment="1">
      <alignment horizontal="right" vertical="center"/>
    </xf>
    <xf numFmtId="185" fontId="8" fillId="0" borderId="38" xfId="0" applyNumberFormat="1" applyFont="1" applyFill="1" applyBorder="1" applyAlignment="1">
      <alignment horizontal="center" vertical="center"/>
    </xf>
    <xf numFmtId="185" fontId="0" fillId="0" borderId="48" xfId="0" applyNumberFormat="1" applyFill="1" applyBorder="1" applyAlignment="1">
      <alignment horizontal="center"/>
    </xf>
    <xf numFmtId="185" fontId="0" fillId="0" borderId="49" xfId="0" applyNumberFormat="1" applyFill="1" applyBorder="1" applyAlignment="1">
      <alignment horizontal="center"/>
    </xf>
    <xf numFmtId="172" fontId="0" fillId="0" borderId="47" xfId="60" applyNumberFormat="1" applyFont="1" applyFill="1" applyBorder="1" applyAlignment="1">
      <alignment/>
    </xf>
    <xf numFmtId="185" fontId="0" fillId="0" borderId="49" xfId="0" applyNumberFormat="1" applyFont="1" applyFill="1" applyBorder="1" applyAlignment="1">
      <alignment horizontal="center"/>
    </xf>
    <xf numFmtId="172" fontId="0" fillId="0" borderId="23" xfId="60" applyNumberFormat="1" applyFon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35" borderId="27" xfId="0" applyNumberFormat="1" applyFill="1" applyBorder="1" applyAlignment="1">
      <alignment/>
    </xf>
    <xf numFmtId="3" fontId="0" fillId="35" borderId="34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172" fontId="9" fillId="0" borderId="53" xfId="0" applyNumberFormat="1" applyFont="1" applyFill="1" applyBorder="1" applyAlignment="1">
      <alignment horizontal="right" vertical="center"/>
    </xf>
    <xf numFmtId="172" fontId="9" fillId="0" borderId="53" xfId="0" applyNumberFormat="1" applyFont="1" applyFill="1" applyBorder="1" applyAlignment="1">
      <alignment vertical="center"/>
    </xf>
    <xf numFmtId="185" fontId="10" fillId="0" borderId="53" xfId="0" applyNumberFormat="1" applyFont="1" applyFill="1" applyBorder="1" applyAlignment="1">
      <alignment horizontal="center" vertical="center"/>
    </xf>
    <xf numFmtId="172" fontId="9" fillId="0" borderId="54" xfId="0" applyNumberFormat="1" applyFont="1" applyBorder="1" applyAlignment="1">
      <alignment vertical="center"/>
    </xf>
    <xf numFmtId="185" fontId="10" fillId="0" borderId="54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/>
    </xf>
    <xf numFmtId="3" fontId="1" fillId="0" borderId="56" xfId="0" applyNumberFormat="1" applyFont="1" applyFill="1" applyBorder="1" applyAlignment="1">
      <alignment horizontal="right" vertical="center"/>
    </xf>
    <xf numFmtId="3" fontId="1" fillId="0" borderId="57" xfId="0" applyNumberFormat="1" applyFont="1" applyFill="1" applyBorder="1" applyAlignment="1">
      <alignment horizontal="center" vertical="center"/>
    </xf>
    <xf numFmtId="3" fontId="1" fillId="0" borderId="58" xfId="0" applyNumberFormat="1" applyFont="1" applyFill="1" applyBorder="1" applyAlignment="1">
      <alignment horizontal="center" vertical="center"/>
    </xf>
    <xf numFmtId="3" fontId="1" fillId="0" borderId="59" xfId="0" applyNumberFormat="1" applyFont="1" applyFill="1" applyBorder="1" applyAlignment="1">
      <alignment horizontal="center" vertical="center"/>
    </xf>
    <xf numFmtId="3" fontId="1" fillId="0" borderId="60" xfId="0" applyNumberFormat="1" applyFont="1" applyFill="1" applyBorder="1" applyAlignment="1">
      <alignment horizontal="center" vertical="center"/>
    </xf>
    <xf numFmtId="3" fontId="1" fillId="0" borderId="56" xfId="0" applyNumberFormat="1" applyFont="1" applyFill="1" applyBorder="1" applyAlignment="1">
      <alignment horizontal="center" vertical="center"/>
    </xf>
    <xf numFmtId="3" fontId="1" fillId="0" borderId="61" xfId="0" applyNumberFormat="1" applyFont="1" applyFill="1" applyBorder="1" applyAlignment="1">
      <alignment horizontal="center" vertical="center"/>
    </xf>
    <xf numFmtId="183" fontId="1" fillId="0" borderId="57" xfId="0" applyNumberFormat="1" applyFont="1" applyFill="1" applyBorder="1" applyAlignment="1">
      <alignment horizontal="center" vertical="center"/>
    </xf>
    <xf numFmtId="0" fontId="0" fillId="0" borderId="19" xfId="0" applyNumberFormat="1" applyFill="1" applyBorder="1" applyAlignment="1">
      <alignment vertical="center"/>
    </xf>
    <xf numFmtId="173" fontId="0" fillId="0" borderId="0" xfId="0" applyNumberFormat="1" applyFill="1" applyBorder="1" applyAlignment="1">
      <alignment/>
    </xf>
    <xf numFmtId="173" fontId="0" fillId="0" borderId="22" xfId="0" applyNumberForma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0" fillId="0" borderId="31" xfId="0" applyNumberFormat="1" applyFill="1" applyBorder="1" applyAlignment="1">
      <alignment/>
    </xf>
    <xf numFmtId="173" fontId="0" fillId="0" borderId="62" xfId="0" applyNumberFormat="1" applyFill="1" applyBorder="1" applyAlignment="1">
      <alignment/>
    </xf>
    <xf numFmtId="173" fontId="0" fillId="0" borderId="22" xfId="0" applyNumberFormat="1" applyFont="1" applyFill="1" applyBorder="1" applyAlignment="1">
      <alignment/>
    </xf>
    <xf numFmtId="173" fontId="0" fillId="0" borderId="63" xfId="0" applyNumberFormat="1" applyFont="1" applyFill="1" applyBorder="1" applyAlignment="1">
      <alignment/>
    </xf>
    <xf numFmtId="173" fontId="8" fillId="0" borderId="62" xfId="60" applyNumberFormat="1" applyFont="1" applyFill="1" applyBorder="1" applyAlignment="1">
      <alignment horizontal="right" vertical="center"/>
    </xf>
    <xf numFmtId="173" fontId="1" fillId="0" borderId="19" xfId="0" applyNumberFormat="1" applyFont="1" applyFill="1" applyBorder="1" applyAlignment="1">
      <alignment vertical="center"/>
    </xf>
    <xf numFmtId="173" fontId="1" fillId="0" borderId="19" xfId="0" applyNumberFormat="1" applyFont="1" applyFill="1" applyBorder="1" applyAlignment="1">
      <alignment/>
    </xf>
    <xf numFmtId="173" fontId="0" fillId="0" borderId="31" xfId="0" applyNumberFormat="1" applyFont="1" applyFill="1" applyBorder="1" applyAlignment="1">
      <alignment/>
    </xf>
    <xf numFmtId="173" fontId="0" fillId="0" borderId="63" xfId="0" applyNumberFormat="1" applyFont="1" applyFill="1" applyBorder="1" applyAlignment="1">
      <alignment/>
    </xf>
    <xf numFmtId="173" fontId="0" fillId="0" borderId="39" xfId="0" applyNumberFormat="1" applyFill="1" applyBorder="1" applyAlignment="1">
      <alignment/>
    </xf>
    <xf numFmtId="173" fontId="0" fillId="0" borderId="40" xfId="0" applyNumberFormat="1" applyFill="1" applyBorder="1" applyAlignment="1">
      <alignment/>
    </xf>
    <xf numFmtId="173" fontId="0" fillId="0" borderId="42" xfId="0" applyNumberFormat="1" applyFill="1" applyBorder="1" applyAlignment="1">
      <alignment/>
    </xf>
    <xf numFmtId="173" fontId="0" fillId="0" borderId="40" xfId="0" applyNumberFormat="1" applyFont="1" applyFill="1" applyBorder="1" applyAlignment="1">
      <alignment/>
    </xf>
    <xf numFmtId="173" fontId="0" fillId="0" borderId="64" xfId="0" applyNumberFormat="1" applyFont="1" applyFill="1" applyBorder="1" applyAlignment="1">
      <alignment/>
    </xf>
    <xf numFmtId="185" fontId="1" fillId="0" borderId="19" xfId="0" applyNumberFormat="1" applyFont="1" applyFill="1" applyBorder="1" applyAlignment="1">
      <alignment horizontal="center" vertical="center"/>
    </xf>
    <xf numFmtId="3" fontId="0" fillId="36" borderId="19" xfId="0" applyNumberFormat="1" applyFill="1" applyBorder="1" applyAlignment="1">
      <alignment horizontal="left" vertical="center"/>
    </xf>
    <xf numFmtId="172" fontId="0" fillId="36" borderId="19" xfId="60" applyNumberFormat="1" applyFont="1" applyFill="1" applyBorder="1" applyAlignment="1">
      <alignment horizontal="right" vertical="center"/>
    </xf>
    <xf numFmtId="173" fontId="0" fillId="36" borderId="19" xfId="0" applyNumberFormat="1" applyFill="1" applyBorder="1" applyAlignment="1">
      <alignment vertical="center"/>
    </xf>
    <xf numFmtId="185" fontId="0" fillId="36" borderId="19" xfId="0" applyNumberFormat="1" applyFill="1" applyBorder="1" applyAlignment="1">
      <alignment horizontal="center" vertical="center"/>
    </xf>
    <xf numFmtId="172" fontId="0" fillId="36" borderId="19" xfId="60" applyNumberFormat="1" applyFont="1" applyFill="1" applyBorder="1" applyAlignment="1">
      <alignment vertical="center"/>
    </xf>
    <xf numFmtId="172" fontId="7" fillId="36" borderId="19" xfId="60" applyNumberFormat="1" applyFont="1" applyFill="1" applyBorder="1" applyAlignment="1">
      <alignment vertical="center"/>
    </xf>
    <xf numFmtId="172" fontId="9" fillId="36" borderId="54" xfId="0" applyNumberFormat="1" applyFont="1" applyFill="1" applyBorder="1" applyAlignment="1">
      <alignment vertical="center"/>
    </xf>
    <xf numFmtId="185" fontId="10" fillId="36" borderId="54" xfId="0" applyNumberFormat="1" applyFont="1" applyFill="1" applyBorder="1" applyAlignment="1">
      <alignment horizontal="center" vertical="center"/>
    </xf>
    <xf numFmtId="0" fontId="9" fillId="0" borderId="65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36" borderId="0" xfId="0" applyNumberFormat="1" applyFont="1" applyFill="1" applyAlignment="1">
      <alignment vertical="center"/>
    </xf>
    <xf numFmtId="185" fontId="0" fillId="0" borderId="39" xfId="0" applyNumberFormat="1" applyFill="1" applyBorder="1" applyAlignment="1">
      <alignment horizontal="center"/>
    </xf>
    <xf numFmtId="185" fontId="0" fillId="0" borderId="40" xfId="0" applyNumberFormat="1" applyFill="1" applyBorder="1" applyAlignment="1">
      <alignment horizontal="center"/>
    </xf>
    <xf numFmtId="185" fontId="0" fillId="0" borderId="42" xfId="0" applyNumberFormat="1" applyFill="1" applyBorder="1" applyAlignment="1">
      <alignment horizontal="center"/>
    </xf>
    <xf numFmtId="185" fontId="0" fillId="0" borderId="34" xfId="0" applyNumberFormat="1" applyFill="1" applyBorder="1" applyAlignment="1">
      <alignment horizontal="center"/>
    </xf>
    <xf numFmtId="185" fontId="1" fillId="0" borderId="34" xfId="0" applyNumberFormat="1" applyFont="1" applyFill="1" applyBorder="1" applyAlignment="1">
      <alignment horizontal="center"/>
    </xf>
    <xf numFmtId="185" fontId="0" fillId="0" borderId="64" xfId="0" applyNumberFormat="1" applyFont="1" applyFill="1" applyBorder="1" applyAlignment="1">
      <alignment horizontal="center"/>
    </xf>
    <xf numFmtId="185" fontId="8" fillId="0" borderId="42" xfId="0" applyNumberFormat="1" applyFont="1" applyFill="1" applyBorder="1" applyAlignment="1">
      <alignment horizontal="center" vertical="center"/>
    </xf>
    <xf numFmtId="185" fontId="0" fillId="36" borderId="34" xfId="0" applyNumberFormat="1" applyFill="1" applyBorder="1" applyAlignment="1">
      <alignment horizontal="center" vertical="center"/>
    </xf>
    <xf numFmtId="185" fontId="1" fillId="0" borderId="34" xfId="0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1" fillId="33" borderId="22" xfId="0" applyFont="1" applyFill="1" applyBorder="1" applyAlignment="1">
      <alignment/>
    </xf>
    <xf numFmtId="180" fontId="0" fillId="33" borderId="22" xfId="0" applyNumberFormat="1" applyFill="1" applyBorder="1" applyAlignment="1">
      <alignment/>
    </xf>
    <xf numFmtId="184" fontId="0" fillId="0" borderId="31" xfId="0" applyNumberFormat="1" applyFill="1" applyBorder="1" applyAlignment="1">
      <alignment/>
    </xf>
    <xf numFmtId="184" fontId="0" fillId="0" borderId="22" xfId="0" applyNumberFormat="1" applyFill="1" applyBorder="1" applyAlignment="1">
      <alignment/>
    </xf>
    <xf numFmtId="186" fontId="0" fillId="0" borderId="22" xfId="0" applyNumberFormat="1" applyFill="1" applyBorder="1" applyAlignment="1">
      <alignment/>
    </xf>
    <xf numFmtId="0" fontId="0" fillId="33" borderId="62" xfId="0" applyFill="1" applyBorder="1" applyAlignment="1">
      <alignment wrapText="1"/>
    </xf>
    <xf numFmtId="0" fontId="0" fillId="0" borderId="31" xfId="0" applyBorder="1" applyAlignment="1">
      <alignment/>
    </xf>
    <xf numFmtId="3" fontId="11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3" fontId="1" fillId="0" borderId="66" xfId="0" applyNumberFormat="1" applyFont="1" applyFill="1" applyBorder="1" applyAlignment="1">
      <alignment horizontal="center" vertical="center"/>
    </xf>
    <xf numFmtId="3" fontId="0" fillId="0" borderId="29" xfId="0" applyNumberFormat="1" applyFill="1" applyBorder="1" applyAlignment="1">
      <alignment horizontal="center"/>
    </xf>
    <xf numFmtId="3" fontId="0" fillId="0" borderId="67" xfId="0" applyNumberFormat="1" applyFill="1" applyBorder="1" applyAlignment="1">
      <alignment horizontal="center"/>
    </xf>
    <xf numFmtId="3" fontId="1" fillId="0" borderId="68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/>
    </xf>
    <xf numFmtId="3" fontId="1" fillId="0" borderId="69" xfId="0" applyNumberFormat="1" applyFont="1" applyFill="1" applyBorder="1" applyAlignment="1">
      <alignment horizontal="center" vertical="center"/>
    </xf>
    <xf numFmtId="3" fontId="1" fillId="0" borderId="70" xfId="0" applyNumberFormat="1" applyFont="1" applyFill="1" applyBorder="1" applyAlignment="1">
      <alignment horizontal="center" vertical="center"/>
    </xf>
    <xf numFmtId="3" fontId="1" fillId="0" borderId="71" xfId="0" applyNumberFormat="1" applyFont="1" applyFill="1" applyBorder="1" applyAlignment="1">
      <alignment horizontal="center" vertical="center"/>
    </xf>
    <xf numFmtId="0" fontId="1" fillId="0" borderId="70" xfId="0" applyNumberFormat="1" applyFont="1" applyFill="1" applyBorder="1" applyAlignment="1">
      <alignment horizontal="center" vertical="center"/>
    </xf>
    <xf numFmtId="0" fontId="1" fillId="0" borderId="7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M79" sqref="M79"/>
    </sheetView>
  </sheetViews>
  <sheetFormatPr defaultColWidth="9.00390625" defaultRowHeight="12.75"/>
  <cols>
    <col min="1" max="1" width="3.875" style="23" customWidth="1"/>
    <col min="2" max="2" width="13.375" style="30" customWidth="1"/>
    <col min="3" max="3" width="22.375" style="23" bestFit="1" customWidth="1"/>
    <col min="4" max="4" width="10.125" style="54" customWidth="1"/>
    <col min="5" max="5" width="10.125" style="23" customWidth="1"/>
    <col min="6" max="6" width="9.75390625" style="23" customWidth="1"/>
    <col min="7" max="7" width="10.125" style="21" customWidth="1"/>
    <col min="8" max="8" width="10.125" style="23" customWidth="1"/>
    <col min="9" max="9" width="9.75390625" style="23" customWidth="1"/>
    <col min="10" max="10" width="10.125" style="21" customWidth="1"/>
    <col min="11" max="11" width="10.125" style="23" customWidth="1"/>
    <col min="12" max="12" width="9.75390625" style="23" customWidth="1"/>
    <col min="13" max="13" width="8.00390625" style="103" customWidth="1"/>
    <col min="14" max="15" width="9.125" style="103" customWidth="1"/>
    <col min="16" max="20" width="9.125" style="101" customWidth="1"/>
    <col min="21" max="16384" width="9.125" style="23" customWidth="1"/>
  </cols>
  <sheetData>
    <row r="1" spans="1:12" ht="22.5" customHeight="1">
      <c r="A1" s="21" t="s">
        <v>89</v>
      </c>
      <c r="B1" s="213" t="s">
        <v>99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2" customHeight="1" thickBot="1">
      <c r="A2" s="21"/>
      <c r="C2" s="29"/>
      <c r="E2" s="21"/>
      <c r="F2" s="21"/>
      <c r="H2" s="21"/>
      <c r="I2" s="21"/>
      <c r="J2" s="53"/>
      <c r="K2" s="28"/>
      <c r="L2" s="21" t="s">
        <v>90</v>
      </c>
    </row>
    <row r="3" spans="1:13" ht="49.5" customHeight="1">
      <c r="A3" s="219"/>
      <c r="B3" s="227" t="s">
        <v>78</v>
      </c>
      <c r="C3" s="225" t="s">
        <v>70</v>
      </c>
      <c r="D3" s="221" t="s">
        <v>74</v>
      </c>
      <c r="E3" s="222"/>
      <c r="F3" s="223"/>
      <c r="G3" s="221" t="s">
        <v>75</v>
      </c>
      <c r="H3" s="222"/>
      <c r="I3" s="223"/>
      <c r="J3" s="221" t="s">
        <v>76</v>
      </c>
      <c r="K3" s="222"/>
      <c r="L3" s="224"/>
      <c r="M3" s="211" t="s">
        <v>98</v>
      </c>
    </row>
    <row r="4" spans="1:13" ht="13.5" thickBot="1">
      <c r="A4" s="220"/>
      <c r="B4" s="228"/>
      <c r="C4" s="226"/>
      <c r="D4" s="158" t="s">
        <v>71</v>
      </c>
      <c r="E4" s="159" t="s">
        <v>72</v>
      </c>
      <c r="F4" s="160" t="s">
        <v>73</v>
      </c>
      <c r="G4" s="161" t="s">
        <v>71</v>
      </c>
      <c r="H4" s="165" t="s">
        <v>72</v>
      </c>
      <c r="I4" s="162" t="s">
        <v>73</v>
      </c>
      <c r="J4" s="163" t="s">
        <v>71</v>
      </c>
      <c r="K4" s="164" t="s">
        <v>72</v>
      </c>
      <c r="L4" s="164" t="s">
        <v>73</v>
      </c>
      <c r="M4" s="212"/>
    </row>
    <row r="5" spans="1:20" ht="14.25" customHeight="1">
      <c r="A5" s="37">
        <v>1</v>
      </c>
      <c r="B5" s="151">
        <v>80610402</v>
      </c>
      <c r="C5" s="138" t="s">
        <v>2</v>
      </c>
      <c r="D5" s="115">
        <v>142</v>
      </c>
      <c r="E5" s="208">
        <v>29</v>
      </c>
      <c r="F5" s="116">
        <f>E5/D5</f>
        <v>0.20422535211267606</v>
      </c>
      <c r="G5" s="117">
        <v>13</v>
      </c>
      <c r="H5" s="170">
        <v>2.3</v>
      </c>
      <c r="I5" s="128">
        <f>H5/G5</f>
        <v>0.1769230769230769</v>
      </c>
      <c r="J5" s="115">
        <v>213</v>
      </c>
      <c r="K5" s="179">
        <v>52.8</v>
      </c>
      <c r="L5" s="196">
        <f>K5/J5</f>
        <v>0.24788732394366195</v>
      </c>
      <c r="M5" s="205"/>
      <c r="P5" s="23"/>
      <c r="Q5" s="23"/>
      <c r="R5" s="23"/>
      <c r="S5" s="23"/>
      <c r="T5" s="23"/>
    </row>
    <row r="6" spans="1:20" ht="14.25" customHeight="1">
      <c r="A6" s="38">
        <v>2</v>
      </c>
      <c r="B6" s="152">
        <v>80610404</v>
      </c>
      <c r="C6" s="139" t="s">
        <v>3</v>
      </c>
      <c r="D6" s="117">
        <v>408</v>
      </c>
      <c r="E6" s="209">
        <v>96.3</v>
      </c>
      <c r="F6" s="116">
        <f aca="true" t="shared" si="0" ref="F6:F69">E6/D6</f>
        <v>0.23602941176470588</v>
      </c>
      <c r="G6" s="117">
        <v>43</v>
      </c>
      <c r="H6" s="168">
        <v>10.9</v>
      </c>
      <c r="I6" s="128">
        <f aca="true" t="shared" si="1" ref="I6:I69">H6/G6</f>
        <v>0.2534883720930233</v>
      </c>
      <c r="J6" s="117">
        <v>670</v>
      </c>
      <c r="K6" s="180">
        <v>92.9</v>
      </c>
      <c r="L6" s="197">
        <f aca="true" t="shared" si="2" ref="L6:L69">K6/J6</f>
        <v>0.13865671641791047</v>
      </c>
      <c r="M6" s="205"/>
      <c r="P6" s="23"/>
      <c r="Q6" s="23"/>
      <c r="R6" s="23"/>
      <c r="S6" s="23"/>
      <c r="T6" s="23"/>
    </row>
    <row r="7" spans="1:20" ht="14.25" customHeight="1">
      <c r="A7" s="38">
        <v>3</v>
      </c>
      <c r="B7" s="151">
        <v>80610407</v>
      </c>
      <c r="C7" s="139" t="s">
        <v>4</v>
      </c>
      <c r="D7" s="117">
        <v>277</v>
      </c>
      <c r="E7" s="209">
        <v>29.1</v>
      </c>
      <c r="F7" s="116">
        <f t="shared" si="0"/>
        <v>0.10505415162454874</v>
      </c>
      <c r="G7" s="117">
        <v>39</v>
      </c>
      <c r="H7" s="168">
        <v>3.6</v>
      </c>
      <c r="I7" s="128">
        <f t="shared" si="1"/>
        <v>0.09230769230769231</v>
      </c>
      <c r="J7" s="117">
        <v>441</v>
      </c>
      <c r="K7" s="180">
        <v>75.5</v>
      </c>
      <c r="L7" s="197">
        <f t="shared" si="2"/>
        <v>0.1712018140589569</v>
      </c>
      <c r="M7" s="205"/>
      <c r="P7" s="23"/>
      <c r="Q7" s="23"/>
      <c r="R7" s="23"/>
      <c r="S7" s="23"/>
      <c r="T7" s="23"/>
    </row>
    <row r="8" spans="1:20" ht="14.25" customHeight="1">
      <c r="A8" s="38">
        <v>4</v>
      </c>
      <c r="B8" s="152">
        <v>80610413</v>
      </c>
      <c r="C8" s="139" t="s">
        <v>5</v>
      </c>
      <c r="D8" s="117">
        <v>428</v>
      </c>
      <c r="E8" s="209">
        <v>118.3</v>
      </c>
      <c r="F8" s="116">
        <f t="shared" si="0"/>
        <v>0.2764018691588785</v>
      </c>
      <c r="G8" s="117">
        <v>47</v>
      </c>
      <c r="H8" s="168">
        <v>5.2</v>
      </c>
      <c r="I8" s="128">
        <f t="shared" si="1"/>
        <v>0.11063829787234043</v>
      </c>
      <c r="J8" s="117">
        <v>930</v>
      </c>
      <c r="K8" s="180">
        <v>95.8</v>
      </c>
      <c r="L8" s="197">
        <f t="shared" si="2"/>
        <v>0.10301075268817204</v>
      </c>
      <c r="M8" s="205"/>
      <c r="P8" s="23"/>
      <c r="Q8" s="23"/>
      <c r="R8" s="23"/>
      <c r="S8" s="23"/>
      <c r="T8" s="23"/>
    </row>
    <row r="9" spans="1:20" ht="14.25" customHeight="1">
      <c r="A9" s="38">
        <v>5</v>
      </c>
      <c r="B9" s="151">
        <v>80610416</v>
      </c>
      <c r="C9" s="139" t="s">
        <v>6</v>
      </c>
      <c r="D9" s="117">
        <v>159</v>
      </c>
      <c r="E9" s="209">
        <v>30.3</v>
      </c>
      <c r="F9" s="116">
        <f t="shared" si="0"/>
        <v>0.19056603773584907</v>
      </c>
      <c r="G9" s="117">
        <v>22</v>
      </c>
      <c r="H9" s="168">
        <v>4</v>
      </c>
      <c r="I9" s="128">
        <f t="shared" si="1"/>
        <v>0.18181818181818182</v>
      </c>
      <c r="J9" s="117">
        <v>511</v>
      </c>
      <c r="K9" s="180">
        <v>55.9</v>
      </c>
      <c r="L9" s="197">
        <f t="shared" si="2"/>
        <v>0.10939334637964775</v>
      </c>
      <c r="M9" s="205"/>
      <c r="P9" s="23"/>
      <c r="Q9" s="23"/>
      <c r="R9" s="23"/>
      <c r="S9" s="23"/>
      <c r="T9" s="23"/>
    </row>
    <row r="10" spans="1:20" ht="14.25" customHeight="1">
      <c r="A10" s="38">
        <v>6</v>
      </c>
      <c r="B10" s="152">
        <v>80610419</v>
      </c>
      <c r="C10" s="139" t="s">
        <v>7</v>
      </c>
      <c r="D10" s="117">
        <v>120</v>
      </c>
      <c r="E10" s="209">
        <v>26.2</v>
      </c>
      <c r="F10" s="116">
        <f t="shared" si="0"/>
        <v>0.21833333333333332</v>
      </c>
      <c r="G10" s="117">
        <v>13</v>
      </c>
      <c r="H10" s="168">
        <v>1.8</v>
      </c>
      <c r="I10" s="128">
        <f t="shared" si="1"/>
        <v>0.13846153846153847</v>
      </c>
      <c r="J10" s="117">
        <v>228</v>
      </c>
      <c r="K10" s="180">
        <v>52.7</v>
      </c>
      <c r="L10" s="197">
        <f t="shared" si="2"/>
        <v>0.231140350877193</v>
      </c>
      <c r="M10" s="205"/>
      <c r="P10" s="23"/>
      <c r="Q10" s="23"/>
      <c r="R10" s="23"/>
      <c r="S10" s="23"/>
      <c r="T10" s="23"/>
    </row>
    <row r="11" spans="1:20" ht="14.25" customHeight="1">
      <c r="A11" s="38">
        <v>7</v>
      </c>
      <c r="B11" s="151">
        <v>80610422</v>
      </c>
      <c r="C11" s="139" t="s">
        <v>8</v>
      </c>
      <c r="D11" s="117">
        <v>1294</v>
      </c>
      <c r="E11" s="168">
        <v>219.8</v>
      </c>
      <c r="F11" s="116">
        <f t="shared" si="0"/>
        <v>0.1698608964451314</v>
      </c>
      <c r="G11" s="117">
        <v>1233</v>
      </c>
      <c r="H11" s="168">
        <v>99.2</v>
      </c>
      <c r="I11" s="128">
        <f t="shared" si="1"/>
        <v>0.08045417680454177</v>
      </c>
      <c r="J11" s="117">
        <v>4250</v>
      </c>
      <c r="K11" s="180">
        <v>597.4</v>
      </c>
      <c r="L11" s="197">
        <f t="shared" si="2"/>
        <v>0.14056470588235292</v>
      </c>
      <c r="M11" s="205"/>
      <c r="P11" s="23"/>
      <c r="Q11" s="23"/>
      <c r="R11" s="23"/>
      <c r="S11" s="23"/>
      <c r="T11" s="23"/>
    </row>
    <row r="12" spans="1:20" ht="14.25" customHeight="1">
      <c r="A12" s="38">
        <v>8</v>
      </c>
      <c r="B12" s="152">
        <v>80610425</v>
      </c>
      <c r="C12" s="139" t="s">
        <v>9</v>
      </c>
      <c r="D12" s="117">
        <v>189</v>
      </c>
      <c r="E12" s="168">
        <v>71.9</v>
      </c>
      <c r="F12" s="116">
        <f t="shared" si="0"/>
        <v>0.38042328042328044</v>
      </c>
      <c r="G12" s="117">
        <v>5</v>
      </c>
      <c r="H12" s="168">
        <v>3.2</v>
      </c>
      <c r="I12" s="128">
        <f t="shared" si="1"/>
        <v>0.64</v>
      </c>
      <c r="J12" s="117">
        <v>238</v>
      </c>
      <c r="K12" s="180">
        <v>47.8</v>
      </c>
      <c r="L12" s="197">
        <f t="shared" si="2"/>
        <v>0.20084033613445376</v>
      </c>
      <c r="M12" s="205"/>
      <c r="P12" s="23"/>
      <c r="Q12" s="23"/>
      <c r="R12" s="23"/>
      <c r="S12" s="23"/>
      <c r="T12" s="23"/>
    </row>
    <row r="13" spans="1:20" ht="14.25" customHeight="1">
      <c r="A13" s="38">
        <v>9</v>
      </c>
      <c r="B13" s="151">
        <v>80610428</v>
      </c>
      <c r="C13" s="139" t="s">
        <v>10</v>
      </c>
      <c r="D13" s="117">
        <v>290</v>
      </c>
      <c r="E13" s="168">
        <v>84.2</v>
      </c>
      <c r="F13" s="116">
        <f t="shared" si="0"/>
        <v>0.2903448275862069</v>
      </c>
      <c r="G13" s="117">
        <v>33</v>
      </c>
      <c r="H13" s="168">
        <v>9.8</v>
      </c>
      <c r="I13" s="128">
        <f t="shared" si="1"/>
        <v>0.296969696969697</v>
      </c>
      <c r="J13" s="117">
        <v>397</v>
      </c>
      <c r="K13" s="180">
        <v>69.6</v>
      </c>
      <c r="L13" s="197">
        <f t="shared" si="2"/>
        <v>0.17531486146095718</v>
      </c>
      <c r="M13" s="205"/>
      <c r="P13" s="23"/>
      <c r="Q13" s="23"/>
      <c r="R13" s="23"/>
      <c r="S13" s="23"/>
      <c r="T13" s="23"/>
    </row>
    <row r="14" spans="1:20" ht="14.25" customHeight="1">
      <c r="A14" s="38">
        <v>10</v>
      </c>
      <c r="B14" s="152">
        <v>80610431</v>
      </c>
      <c r="C14" s="139" t="s">
        <v>11</v>
      </c>
      <c r="D14" s="117">
        <v>127</v>
      </c>
      <c r="E14" s="168">
        <v>38.2</v>
      </c>
      <c r="F14" s="116">
        <f t="shared" si="0"/>
        <v>0.30078740157480316</v>
      </c>
      <c r="G14" s="117">
        <v>9</v>
      </c>
      <c r="H14" s="168">
        <v>3</v>
      </c>
      <c r="I14" s="128">
        <f t="shared" si="1"/>
        <v>0.3333333333333333</v>
      </c>
      <c r="J14" s="117">
        <v>225</v>
      </c>
      <c r="K14" s="180">
        <v>41.9</v>
      </c>
      <c r="L14" s="197">
        <f t="shared" si="2"/>
        <v>0.1862222222222222</v>
      </c>
      <c r="M14" s="205"/>
      <c r="P14" s="23"/>
      <c r="Q14" s="23"/>
      <c r="R14" s="23"/>
      <c r="S14" s="23"/>
      <c r="T14" s="23"/>
    </row>
    <row r="15" spans="1:20" ht="14.25" customHeight="1">
      <c r="A15" s="38">
        <v>11</v>
      </c>
      <c r="B15" s="151">
        <v>80610434</v>
      </c>
      <c r="C15" s="139" t="s">
        <v>12</v>
      </c>
      <c r="D15" s="117">
        <v>408</v>
      </c>
      <c r="E15" s="168">
        <v>48.3</v>
      </c>
      <c r="F15" s="116">
        <f t="shared" si="0"/>
        <v>0.11838235294117647</v>
      </c>
      <c r="G15" s="117">
        <v>104</v>
      </c>
      <c r="H15" s="168">
        <v>12.9</v>
      </c>
      <c r="I15" s="128">
        <f t="shared" si="1"/>
        <v>0.12403846153846154</v>
      </c>
      <c r="J15" s="117">
        <v>1140</v>
      </c>
      <c r="K15" s="180">
        <v>145.3</v>
      </c>
      <c r="L15" s="197">
        <f t="shared" si="2"/>
        <v>0.1274561403508772</v>
      </c>
      <c r="M15" s="205"/>
      <c r="P15" s="23"/>
      <c r="Q15" s="23"/>
      <c r="R15" s="23"/>
      <c r="S15" s="23"/>
      <c r="T15" s="23"/>
    </row>
    <row r="16" spans="1:20" ht="14.25" customHeight="1">
      <c r="A16" s="38">
        <v>12</v>
      </c>
      <c r="B16" s="152">
        <v>80610437</v>
      </c>
      <c r="C16" s="139" t="s">
        <v>13</v>
      </c>
      <c r="D16" s="117">
        <v>263</v>
      </c>
      <c r="E16" s="168">
        <v>59.4</v>
      </c>
      <c r="F16" s="116">
        <f t="shared" si="0"/>
        <v>0.22585551330798478</v>
      </c>
      <c r="G16" s="117">
        <v>15</v>
      </c>
      <c r="H16" s="172">
        <v>4</v>
      </c>
      <c r="I16" s="128">
        <f t="shared" si="1"/>
        <v>0.26666666666666666</v>
      </c>
      <c r="J16" s="117">
        <v>304</v>
      </c>
      <c r="K16" s="180">
        <v>69.5</v>
      </c>
      <c r="L16" s="197">
        <f t="shared" si="2"/>
        <v>0.22861842105263158</v>
      </c>
      <c r="M16" s="205"/>
      <c r="P16" s="23"/>
      <c r="Q16" s="23"/>
      <c r="R16" s="23"/>
      <c r="S16" s="23"/>
      <c r="T16" s="23"/>
    </row>
    <row r="17" spans="1:20" ht="14.25" customHeight="1" thickBot="1">
      <c r="A17" s="39">
        <v>13</v>
      </c>
      <c r="B17" s="151">
        <v>80610440</v>
      </c>
      <c r="C17" s="140" t="s">
        <v>14</v>
      </c>
      <c r="D17" s="118">
        <v>208</v>
      </c>
      <c r="E17" s="167">
        <v>53.2</v>
      </c>
      <c r="F17" s="119">
        <f t="shared" si="0"/>
        <v>0.2557692307692308</v>
      </c>
      <c r="G17" s="121">
        <v>18</v>
      </c>
      <c r="H17" s="167">
        <v>0.6</v>
      </c>
      <c r="I17" s="129">
        <f t="shared" si="1"/>
        <v>0.03333333333333333</v>
      </c>
      <c r="J17" s="121">
        <v>402</v>
      </c>
      <c r="K17" s="181">
        <v>73.5</v>
      </c>
      <c r="L17" s="198">
        <f t="shared" si="2"/>
        <v>0.1828358208955224</v>
      </c>
      <c r="M17" s="205"/>
      <c r="P17" s="23"/>
      <c r="Q17" s="23"/>
      <c r="R17" s="23"/>
      <c r="S17" s="23"/>
      <c r="T17" s="23"/>
    </row>
    <row r="18" spans="1:20" s="25" customFormat="1" ht="14.25" customHeight="1" thickBot="1">
      <c r="A18" s="109"/>
      <c r="B18" s="153"/>
      <c r="C18" s="34" t="s">
        <v>1</v>
      </c>
      <c r="D18" s="107">
        <f>SUM(D5:D17)</f>
        <v>4313</v>
      </c>
      <c r="E18" s="169">
        <f>SUM(E5:E17)</f>
        <v>904.2</v>
      </c>
      <c r="F18" s="110">
        <f t="shared" si="0"/>
        <v>0.20964525852075122</v>
      </c>
      <c r="G18" s="108">
        <f>SUM(G5:G17)</f>
        <v>1594</v>
      </c>
      <c r="H18" s="176">
        <f>SUM(H5:H17)</f>
        <v>160.5</v>
      </c>
      <c r="I18" s="110">
        <f t="shared" si="1"/>
        <v>0.1006900878293601</v>
      </c>
      <c r="J18" s="108">
        <f>SUM(J5:J17)</f>
        <v>9949</v>
      </c>
      <c r="K18" s="169">
        <f>SUM(K5:K17)</f>
        <v>1470.6</v>
      </c>
      <c r="L18" s="199">
        <f t="shared" si="2"/>
        <v>0.14781385063825508</v>
      </c>
      <c r="M18" s="206"/>
      <c r="N18" s="104"/>
      <c r="O18" s="104"/>
      <c r="P18" s="102"/>
      <c r="Q18" s="102"/>
      <c r="R18" s="102"/>
      <c r="S18" s="102"/>
      <c r="T18" s="102"/>
    </row>
    <row r="19" spans="1:13" ht="14.25" customHeight="1">
      <c r="A19" s="133">
        <v>14</v>
      </c>
      <c r="B19" s="154">
        <v>80623404</v>
      </c>
      <c r="C19" s="141" t="s">
        <v>16</v>
      </c>
      <c r="D19" s="115">
        <v>354</v>
      </c>
      <c r="E19" s="170">
        <v>35</v>
      </c>
      <c r="F19" s="116">
        <f t="shared" si="0"/>
        <v>0.09887005649717515</v>
      </c>
      <c r="G19" s="115">
        <v>48</v>
      </c>
      <c r="H19" s="170">
        <v>7.6</v>
      </c>
      <c r="I19" s="128">
        <f t="shared" si="1"/>
        <v>0.15833333333333333</v>
      </c>
      <c r="J19" s="132">
        <v>346</v>
      </c>
      <c r="K19" s="179">
        <v>13.3</v>
      </c>
      <c r="L19" s="196">
        <f t="shared" si="2"/>
        <v>0.038439306358381505</v>
      </c>
      <c r="M19" s="205"/>
    </row>
    <row r="20" spans="1:13" ht="14.25" customHeight="1">
      <c r="A20" s="134">
        <v>15</v>
      </c>
      <c r="B20" s="154">
        <v>80623406</v>
      </c>
      <c r="C20" s="142" t="s">
        <v>17</v>
      </c>
      <c r="D20" s="117">
        <v>782</v>
      </c>
      <c r="E20" s="168">
        <v>152.6</v>
      </c>
      <c r="F20" s="116">
        <f t="shared" si="0"/>
        <v>0.19514066496163682</v>
      </c>
      <c r="G20" s="117">
        <v>60</v>
      </c>
      <c r="H20" s="168">
        <v>8.6</v>
      </c>
      <c r="I20" s="128">
        <f t="shared" si="1"/>
        <v>0.14333333333333334</v>
      </c>
      <c r="J20" s="117">
        <v>1174</v>
      </c>
      <c r="K20" s="180">
        <v>264.8</v>
      </c>
      <c r="L20" s="197">
        <f t="shared" si="2"/>
        <v>0.22555366269165247</v>
      </c>
      <c r="M20" s="205"/>
    </row>
    <row r="21" spans="1:13" ht="14.25" customHeight="1">
      <c r="A21" s="134">
        <v>16</v>
      </c>
      <c r="B21" s="154">
        <v>80623407</v>
      </c>
      <c r="C21" s="142" t="s">
        <v>18</v>
      </c>
      <c r="D21" s="117">
        <v>816</v>
      </c>
      <c r="E21" s="168">
        <v>140.4</v>
      </c>
      <c r="F21" s="116">
        <f t="shared" si="0"/>
        <v>0.17205882352941176</v>
      </c>
      <c r="G21" s="117">
        <v>220</v>
      </c>
      <c r="H21" s="168">
        <v>24.1</v>
      </c>
      <c r="I21" s="128">
        <f t="shared" si="1"/>
        <v>0.10954545454545456</v>
      </c>
      <c r="J21" s="117">
        <v>1709</v>
      </c>
      <c r="K21" s="180">
        <v>283.2</v>
      </c>
      <c r="L21" s="197">
        <f t="shared" si="2"/>
        <v>0.16571094207138676</v>
      </c>
      <c r="M21" s="205"/>
    </row>
    <row r="22" spans="1:14" ht="14.25" customHeight="1">
      <c r="A22" s="134">
        <v>17</v>
      </c>
      <c r="B22" s="154">
        <v>80623413</v>
      </c>
      <c r="C22" s="142" t="s">
        <v>19</v>
      </c>
      <c r="D22" s="117">
        <v>83</v>
      </c>
      <c r="E22" s="168">
        <v>22.6</v>
      </c>
      <c r="F22" s="116">
        <f t="shared" si="0"/>
        <v>0.27228915662650605</v>
      </c>
      <c r="G22" s="117">
        <v>5</v>
      </c>
      <c r="H22" s="168">
        <v>3.3</v>
      </c>
      <c r="I22" s="128">
        <f t="shared" si="1"/>
        <v>0.6599999999999999</v>
      </c>
      <c r="J22" s="117">
        <v>385</v>
      </c>
      <c r="K22" s="180">
        <v>49.7</v>
      </c>
      <c r="L22" s="197">
        <f t="shared" si="2"/>
        <v>0.1290909090909091</v>
      </c>
      <c r="M22" s="205"/>
      <c r="N22" s="105"/>
    </row>
    <row r="23" spans="1:13" ht="14.25" customHeight="1">
      <c r="A23" s="134">
        <v>18</v>
      </c>
      <c r="B23" s="154">
        <v>80623419</v>
      </c>
      <c r="C23" s="142" t="s">
        <v>20</v>
      </c>
      <c r="D23" s="117">
        <v>207</v>
      </c>
      <c r="E23" s="168">
        <v>17.4</v>
      </c>
      <c r="F23" s="116">
        <f t="shared" si="0"/>
        <v>0.08405797101449275</v>
      </c>
      <c r="G23" s="117">
        <v>11</v>
      </c>
      <c r="H23" s="168">
        <v>1.3</v>
      </c>
      <c r="I23" s="128">
        <f t="shared" si="1"/>
        <v>0.11818181818181818</v>
      </c>
      <c r="J23" s="117">
        <v>157</v>
      </c>
      <c r="K23" s="180">
        <v>12.9</v>
      </c>
      <c r="L23" s="197">
        <f t="shared" si="2"/>
        <v>0.0821656050955414</v>
      </c>
      <c r="M23" s="205"/>
    </row>
    <row r="24" spans="1:13" ht="14.25" customHeight="1">
      <c r="A24" s="134">
        <v>19</v>
      </c>
      <c r="B24" s="154">
        <v>80623422</v>
      </c>
      <c r="C24" s="142" t="s">
        <v>21</v>
      </c>
      <c r="D24" s="117">
        <v>3258</v>
      </c>
      <c r="E24" s="168">
        <v>358.3</v>
      </c>
      <c r="F24" s="116">
        <f t="shared" si="0"/>
        <v>0.109975445058318</v>
      </c>
      <c r="G24" s="117">
        <v>2561</v>
      </c>
      <c r="H24" s="168">
        <v>452.1</v>
      </c>
      <c r="I24" s="128">
        <f t="shared" si="1"/>
        <v>0.1765326044513862</v>
      </c>
      <c r="J24" s="117">
        <v>8121</v>
      </c>
      <c r="K24" s="180">
        <v>1290.6</v>
      </c>
      <c r="L24" s="197">
        <f t="shared" si="2"/>
        <v>0.15892131510897672</v>
      </c>
      <c r="M24" s="205"/>
    </row>
    <row r="25" spans="1:13" ht="14.25" customHeight="1">
      <c r="A25" s="134">
        <v>20</v>
      </c>
      <c r="B25" s="154">
        <v>80623425</v>
      </c>
      <c r="C25" s="142" t="s">
        <v>22</v>
      </c>
      <c r="D25" s="117">
        <v>397</v>
      </c>
      <c r="E25" s="168">
        <v>55.6</v>
      </c>
      <c r="F25" s="116">
        <f t="shared" si="0"/>
        <v>0.14005037783375315</v>
      </c>
      <c r="G25" s="117">
        <v>16</v>
      </c>
      <c r="H25" s="168">
        <v>2.3</v>
      </c>
      <c r="I25" s="128">
        <f t="shared" si="1"/>
        <v>0.14375</v>
      </c>
      <c r="J25" s="117">
        <v>369</v>
      </c>
      <c r="K25" s="180">
        <v>42.5</v>
      </c>
      <c r="L25" s="197">
        <f t="shared" si="2"/>
        <v>0.11517615176151762</v>
      </c>
      <c r="M25" s="205"/>
    </row>
    <row r="26" spans="1:13" ht="14.25" customHeight="1">
      <c r="A26" s="134">
        <v>21</v>
      </c>
      <c r="B26" s="154">
        <v>80623428</v>
      </c>
      <c r="C26" s="142" t="s">
        <v>23</v>
      </c>
      <c r="D26" s="120">
        <v>435</v>
      </c>
      <c r="E26" s="168">
        <v>65.1</v>
      </c>
      <c r="F26" s="116">
        <f t="shared" si="0"/>
        <v>0.14965517241379309</v>
      </c>
      <c r="G26" s="117">
        <v>46</v>
      </c>
      <c r="H26" s="168">
        <v>3.6</v>
      </c>
      <c r="I26" s="128">
        <f t="shared" si="1"/>
        <v>0.0782608695652174</v>
      </c>
      <c r="J26" s="117">
        <v>396</v>
      </c>
      <c r="K26" s="180">
        <v>35.5</v>
      </c>
      <c r="L26" s="197">
        <f t="shared" si="2"/>
        <v>0.08964646464646464</v>
      </c>
      <c r="M26" s="205"/>
    </row>
    <row r="27" spans="1:13" ht="14.25" customHeight="1">
      <c r="A27" s="134">
        <v>22</v>
      </c>
      <c r="B27" s="154">
        <v>80623431</v>
      </c>
      <c r="C27" s="142" t="s">
        <v>24</v>
      </c>
      <c r="D27" s="117">
        <v>524</v>
      </c>
      <c r="E27" s="168">
        <v>81.8</v>
      </c>
      <c r="F27" s="116">
        <f t="shared" si="0"/>
        <v>0.15610687022900763</v>
      </c>
      <c r="G27" s="117">
        <v>33</v>
      </c>
      <c r="H27" s="168">
        <v>2.7</v>
      </c>
      <c r="I27" s="128">
        <f t="shared" si="1"/>
        <v>0.08181818181818182</v>
      </c>
      <c r="J27" s="117">
        <v>558</v>
      </c>
      <c r="K27" s="180">
        <v>56</v>
      </c>
      <c r="L27" s="197">
        <f t="shared" si="2"/>
        <v>0.1003584229390681</v>
      </c>
      <c r="M27" s="205"/>
    </row>
    <row r="28" spans="1:13" ht="14.25" customHeight="1">
      <c r="A28" s="134">
        <v>23</v>
      </c>
      <c r="B28" s="154">
        <v>80623433</v>
      </c>
      <c r="C28" s="142" t="s">
        <v>25</v>
      </c>
      <c r="D28" s="117">
        <v>341</v>
      </c>
      <c r="E28" s="168">
        <v>51.7</v>
      </c>
      <c r="F28" s="116">
        <f t="shared" si="0"/>
        <v>0.15161290322580645</v>
      </c>
      <c r="G28" s="117">
        <v>38</v>
      </c>
      <c r="H28" s="168">
        <v>1.2</v>
      </c>
      <c r="I28" s="128">
        <f t="shared" si="1"/>
        <v>0.031578947368421054</v>
      </c>
      <c r="J28" s="120">
        <v>358</v>
      </c>
      <c r="K28" s="180">
        <v>78.6</v>
      </c>
      <c r="L28" s="197">
        <f t="shared" si="2"/>
        <v>0.21955307262569831</v>
      </c>
      <c r="M28" s="205"/>
    </row>
    <row r="29" spans="1:13" ht="14.25" customHeight="1">
      <c r="A29" s="134">
        <v>24</v>
      </c>
      <c r="B29" s="154">
        <v>80623434</v>
      </c>
      <c r="C29" s="142" t="s">
        <v>26</v>
      </c>
      <c r="D29" s="117">
        <v>560</v>
      </c>
      <c r="E29" s="168">
        <v>49.1</v>
      </c>
      <c r="F29" s="116">
        <f t="shared" si="0"/>
        <v>0.08767857142857143</v>
      </c>
      <c r="G29" s="117">
        <v>58</v>
      </c>
      <c r="H29" s="168">
        <v>5.8</v>
      </c>
      <c r="I29" s="128">
        <f t="shared" si="1"/>
        <v>0.09999999999999999</v>
      </c>
      <c r="J29" s="117">
        <v>643</v>
      </c>
      <c r="K29" s="180">
        <v>84.4</v>
      </c>
      <c r="L29" s="197">
        <f t="shared" si="2"/>
        <v>0.1312597200622084</v>
      </c>
      <c r="M29" s="205"/>
    </row>
    <row r="30" spans="1:13" ht="14.25" customHeight="1">
      <c r="A30" s="134">
        <v>25</v>
      </c>
      <c r="B30" s="154">
        <v>80623440</v>
      </c>
      <c r="C30" s="142" t="s">
        <v>27</v>
      </c>
      <c r="D30" s="117">
        <v>548</v>
      </c>
      <c r="E30" s="168">
        <v>43.9</v>
      </c>
      <c r="F30" s="116">
        <f t="shared" si="0"/>
        <v>0.08010948905109488</v>
      </c>
      <c r="G30" s="117">
        <v>54</v>
      </c>
      <c r="H30" s="168">
        <v>11.4</v>
      </c>
      <c r="I30" s="128">
        <f t="shared" si="1"/>
        <v>0.2111111111111111</v>
      </c>
      <c r="J30" s="117">
        <v>810</v>
      </c>
      <c r="K30" s="180">
        <v>66.3</v>
      </c>
      <c r="L30" s="197">
        <f t="shared" si="2"/>
        <v>0.08185185185185184</v>
      </c>
      <c r="M30" s="205"/>
    </row>
    <row r="31" spans="1:13" ht="14.25" customHeight="1" thickBot="1">
      <c r="A31" s="135">
        <v>26</v>
      </c>
      <c r="B31" s="154">
        <v>80623443</v>
      </c>
      <c r="C31" s="143" t="s">
        <v>28</v>
      </c>
      <c r="D31" s="121">
        <v>731</v>
      </c>
      <c r="E31" s="171">
        <v>132.9</v>
      </c>
      <c r="F31" s="119">
        <f t="shared" si="0"/>
        <v>0.18180574555403559</v>
      </c>
      <c r="G31" s="121">
        <v>74</v>
      </c>
      <c r="H31" s="167">
        <v>5.8</v>
      </c>
      <c r="I31" s="129">
        <f t="shared" si="1"/>
        <v>0.07837837837837838</v>
      </c>
      <c r="J31" s="121">
        <v>1121</v>
      </c>
      <c r="K31" s="181">
        <v>173</v>
      </c>
      <c r="L31" s="198">
        <f t="shared" si="2"/>
        <v>0.1543264942016057</v>
      </c>
      <c r="M31" s="205"/>
    </row>
    <row r="32" spans="1:20" s="25" customFormat="1" ht="14.25" customHeight="1" thickBot="1">
      <c r="A32" s="109"/>
      <c r="B32" s="153"/>
      <c r="C32" s="34" t="s">
        <v>15</v>
      </c>
      <c r="D32" s="107">
        <f>SUM(D19:D31)</f>
        <v>9036</v>
      </c>
      <c r="E32" s="169">
        <f>SUM(E19:E31)</f>
        <v>1206.4</v>
      </c>
      <c r="F32" s="113">
        <f t="shared" si="0"/>
        <v>0.133510402833112</v>
      </c>
      <c r="G32" s="108">
        <f>SUM(G19:G31)</f>
        <v>3224</v>
      </c>
      <c r="H32" s="176">
        <f>SUM(H19:H31)</f>
        <v>529.8</v>
      </c>
      <c r="I32" s="113">
        <f t="shared" si="1"/>
        <v>0.16433002481389578</v>
      </c>
      <c r="J32" s="108">
        <f>SUM(J19:J31)</f>
        <v>16147</v>
      </c>
      <c r="K32" s="169">
        <f>SUM(K19:K31)</f>
        <v>2450.8</v>
      </c>
      <c r="L32" s="200">
        <f t="shared" si="2"/>
        <v>0.15178051650461388</v>
      </c>
      <c r="M32" s="206"/>
      <c r="N32" s="104"/>
      <c r="O32" s="104"/>
      <c r="P32" s="102"/>
      <c r="Q32" s="102"/>
      <c r="R32" s="102"/>
      <c r="S32" s="102"/>
      <c r="T32" s="102"/>
    </row>
    <row r="33" spans="1:14" ht="14.25" customHeight="1">
      <c r="A33" s="37">
        <v>27</v>
      </c>
      <c r="B33" s="155">
        <v>80636405</v>
      </c>
      <c r="C33" s="138" t="s">
        <v>30</v>
      </c>
      <c r="D33" s="122">
        <v>295</v>
      </c>
      <c r="E33" s="167">
        <v>26.7</v>
      </c>
      <c r="F33" s="116">
        <f t="shared" si="0"/>
        <v>0.09050847457627119</v>
      </c>
      <c r="G33" s="115">
        <v>19</v>
      </c>
      <c r="H33" s="170">
        <v>1.3</v>
      </c>
      <c r="I33" s="128">
        <f t="shared" si="1"/>
        <v>0.06842105263157895</v>
      </c>
      <c r="J33" s="115">
        <v>289</v>
      </c>
      <c r="K33" s="179">
        <v>33.9</v>
      </c>
      <c r="L33" s="196">
        <f t="shared" si="2"/>
        <v>0.11730103806228373</v>
      </c>
      <c r="M33" s="207"/>
      <c r="N33" s="106"/>
    </row>
    <row r="34" spans="1:14" ht="14.25" customHeight="1">
      <c r="A34" s="38">
        <v>28</v>
      </c>
      <c r="B34" s="156">
        <v>80636410</v>
      </c>
      <c r="C34" s="139" t="s">
        <v>31</v>
      </c>
      <c r="D34" s="117">
        <v>490</v>
      </c>
      <c r="E34" s="168">
        <v>87.9</v>
      </c>
      <c r="F34" s="116">
        <f t="shared" si="0"/>
        <v>0.17938775510204083</v>
      </c>
      <c r="G34" s="117">
        <v>95</v>
      </c>
      <c r="H34" s="168">
        <v>35.7</v>
      </c>
      <c r="I34" s="128">
        <f t="shared" si="1"/>
        <v>0.37578947368421056</v>
      </c>
      <c r="J34" s="120">
        <v>932</v>
      </c>
      <c r="K34" s="180">
        <v>102.3</v>
      </c>
      <c r="L34" s="197">
        <f t="shared" si="2"/>
        <v>0.10976394849785408</v>
      </c>
      <c r="M34" s="207"/>
      <c r="N34" s="106"/>
    </row>
    <row r="35" spans="1:14" ht="14.25" customHeight="1">
      <c r="A35" s="38">
        <v>29</v>
      </c>
      <c r="B35" s="155">
        <v>80636415</v>
      </c>
      <c r="C35" s="139" t="s">
        <v>32</v>
      </c>
      <c r="D35" s="120">
        <v>1836</v>
      </c>
      <c r="E35" s="168">
        <v>227</v>
      </c>
      <c r="F35" s="116">
        <f t="shared" si="0"/>
        <v>0.12363834422657952</v>
      </c>
      <c r="G35" s="117">
        <v>1370</v>
      </c>
      <c r="H35" s="168">
        <v>54.1</v>
      </c>
      <c r="I35" s="128">
        <f t="shared" si="1"/>
        <v>0.03948905109489051</v>
      </c>
      <c r="J35" s="117">
        <v>4480</v>
      </c>
      <c r="K35" s="180">
        <v>527</v>
      </c>
      <c r="L35" s="197">
        <f t="shared" si="2"/>
        <v>0.11763392857142857</v>
      </c>
      <c r="M35" s="207"/>
      <c r="N35" s="106"/>
    </row>
    <row r="36" spans="1:14" ht="14.25" customHeight="1">
      <c r="A36" s="38">
        <v>30</v>
      </c>
      <c r="B36" s="156">
        <v>80636420</v>
      </c>
      <c r="C36" s="139" t="s">
        <v>33</v>
      </c>
      <c r="D36" s="117">
        <v>370</v>
      </c>
      <c r="E36" s="168">
        <v>56.1</v>
      </c>
      <c r="F36" s="116">
        <f t="shared" si="0"/>
        <v>0.15162162162162163</v>
      </c>
      <c r="G36" s="117">
        <v>76</v>
      </c>
      <c r="H36" s="168">
        <v>24.5</v>
      </c>
      <c r="I36" s="128">
        <f t="shared" si="1"/>
        <v>0.3223684210526316</v>
      </c>
      <c r="J36" s="117">
        <v>641</v>
      </c>
      <c r="K36" s="180">
        <v>50.1</v>
      </c>
      <c r="L36" s="197">
        <f t="shared" si="2"/>
        <v>0.07815912636505461</v>
      </c>
      <c r="M36" s="207"/>
      <c r="N36" s="106"/>
    </row>
    <row r="37" spans="1:14" ht="14.25" customHeight="1">
      <c r="A37" s="38">
        <v>31</v>
      </c>
      <c r="B37" s="155">
        <v>80636425</v>
      </c>
      <c r="C37" s="139" t="s">
        <v>34</v>
      </c>
      <c r="D37" s="117">
        <v>266</v>
      </c>
      <c r="E37" s="168">
        <v>48.8</v>
      </c>
      <c r="F37" s="116">
        <f t="shared" si="0"/>
        <v>0.18345864661654135</v>
      </c>
      <c r="G37" s="117">
        <v>47</v>
      </c>
      <c r="H37" s="168">
        <v>3.5</v>
      </c>
      <c r="I37" s="128">
        <f t="shared" si="1"/>
        <v>0.07446808510638298</v>
      </c>
      <c r="J37" s="117">
        <v>662</v>
      </c>
      <c r="K37" s="180">
        <v>70.3</v>
      </c>
      <c r="L37" s="197">
        <f t="shared" si="2"/>
        <v>0.10619335347432024</v>
      </c>
      <c r="M37" s="207"/>
      <c r="N37" s="106"/>
    </row>
    <row r="38" spans="1:14" ht="14.25" customHeight="1">
      <c r="A38" s="38">
        <v>32</v>
      </c>
      <c r="B38" s="156">
        <v>80636430</v>
      </c>
      <c r="C38" s="139" t="s">
        <v>35</v>
      </c>
      <c r="D38" s="117">
        <v>341</v>
      </c>
      <c r="E38" s="168">
        <v>56.4</v>
      </c>
      <c r="F38" s="116">
        <f t="shared" si="0"/>
        <v>0.1653958944281525</v>
      </c>
      <c r="G38" s="117">
        <v>42</v>
      </c>
      <c r="H38" s="168">
        <v>3.7</v>
      </c>
      <c r="I38" s="128">
        <f t="shared" si="1"/>
        <v>0.0880952380952381</v>
      </c>
      <c r="J38" s="117">
        <v>600</v>
      </c>
      <c r="K38" s="182">
        <v>61.3</v>
      </c>
      <c r="L38" s="197">
        <f t="shared" si="2"/>
        <v>0.10216666666666666</v>
      </c>
      <c r="M38" s="207"/>
      <c r="N38" s="106"/>
    </row>
    <row r="39" spans="1:14" ht="14.25" customHeight="1">
      <c r="A39" s="38">
        <v>33</v>
      </c>
      <c r="B39" s="155">
        <v>80636435</v>
      </c>
      <c r="C39" s="139" t="s">
        <v>36</v>
      </c>
      <c r="D39" s="117">
        <v>284</v>
      </c>
      <c r="E39" s="168">
        <v>30</v>
      </c>
      <c r="F39" s="116">
        <f t="shared" si="0"/>
        <v>0.1056338028169014</v>
      </c>
      <c r="G39" s="117">
        <v>48</v>
      </c>
      <c r="H39" s="168">
        <v>1.1</v>
      </c>
      <c r="I39" s="128">
        <f t="shared" si="1"/>
        <v>0.02291666666666667</v>
      </c>
      <c r="J39" s="120">
        <v>412</v>
      </c>
      <c r="K39" s="180">
        <v>35.4</v>
      </c>
      <c r="L39" s="197">
        <f t="shared" si="2"/>
        <v>0.08592233009708737</v>
      </c>
      <c r="M39" s="207"/>
      <c r="N39" s="106"/>
    </row>
    <row r="40" spans="1:14" ht="14.25" customHeight="1">
      <c r="A40" s="38">
        <v>34</v>
      </c>
      <c r="B40" s="156">
        <v>80636440</v>
      </c>
      <c r="C40" s="139" t="s">
        <v>37</v>
      </c>
      <c r="D40" s="117">
        <v>322</v>
      </c>
      <c r="E40" s="168">
        <v>56.2</v>
      </c>
      <c r="F40" s="116">
        <f t="shared" si="0"/>
        <v>0.17453416149068324</v>
      </c>
      <c r="G40" s="117">
        <v>46</v>
      </c>
      <c r="H40" s="168">
        <v>1.5</v>
      </c>
      <c r="I40" s="128">
        <f t="shared" si="1"/>
        <v>0.03260869565217391</v>
      </c>
      <c r="J40" s="117">
        <v>547</v>
      </c>
      <c r="K40" s="180">
        <v>57.9</v>
      </c>
      <c r="L40" s="197">
        <f t="shared" si="2"/>
        <v>0.10585009140767825</v>
      </c>
      <c r="M40" s="207"/>
      <c r="N40" s="106"/>
    </row>
    <row r="41" spans="1:14" ht="14.25" customHeight="1" thickBot="1">
      <c r="A41" s="39">
        <v>35</v>
      </c>
      <c r="B41" s="155">
        <v>80636445</v>
      </c>
      <c r="C41" s="140" t="s">
        <v>38</v>
      </c>
      <c r="D41" s="121">
        <v>340</v>
      </c>
      <c r="E41" s="171">
        <v>52.8</v>
      </c>
      <c r="F41" s="119">
        <f t="shared" si="0"/>
        <v>0.1552941176470588</v>
      </c>
      <c r="G41" s="121">
        <v>88</v>
      </c>
      <c r="H41" s="171">
        <v>0.4</v>
      </c>
      <c r="I41" s="129">
        <f t="shared" si="1"/>
        <v>0.004545454545454546</v>
      </c>
      <c r="J41" s="121">
        <v>534</v>
      </c>
      <c r="K41" s="181">
        <v>30</v>
      </c>
      <c r="L41" s="198">
        <f t="shared" si="2"/>
        <v>0.056179775280898875</v>
      </c>
      <c r="M41" s="210">
        <v>0.6</v>
      </c>
      <c r="N41" s="106"/>
    </row>
    <row r="42" spans="1:20" s="25" customFormat="1" ht="14.25" customHeight="1" thickBot="1">
      <c r="A42" s="109"/>
      <c r="B42" s="153"/>
      <c r="C42" s="34" t="s">
        <v>29</v>
      </c>
      <c r="D42" s="107">
        <f>SUM(D33:D41)</f>
        <v>4544</v>
      </c>
      <c r="E42" s="169">
        <f>SUM(E33:E41)</f>
        <v>641.9000000000001</v>
      </c>
      <c r="F42" s="110">
        <f t="shared" si="0"/>
        <v>0.14126320422535213</v>
      </c>
      <c r="G42" s="108">
        <f>SUM(G33:G41)</f>
        <v>1831</v>
      </c>
      <c r="H42" s="176">
        <f>SUM(H33:H41)</f>
        <v>125.8</v>
      </c>
      <c r="I42" s="113">
        <f t="shared" si="1"/>
        <v>0.06870562534134353</v>
      </c>
      <c r="J42" s="108">
        <f>SUM(J33:J41)</f>
        <v>9097</v>
      </c>
      <c r="K42" s="169">
        <f>SUM(K33:K41)</f>
        <v>968.1999999999999</v>
      </c>
      <c r="L42" s="200">
        <f t="shared" si="2"/>
        <v>0.10643069143673738</v>
      </c>
      <c r="M42" s="207"/>
      <c r="N42" s="104"/>
      <c r="O42" s="104"/>
      <c r="P42" s="102"/>
      <c r="Q42" s="102"/>
      <c r="R42" s="102"/>
      <c r="S42" s="102"/>
      <c r="T42" s="102"/>
    </row>
    <row r="43" spans="1:13" ht="14.25" customHeight="1">
      <c r="A43" s="37">
        <v>36</v>
      </c>
      <c r="B43" s="151">
        <v>80642401</v>
      </c>
      <c r="C43" s="138" t="s">
        <v>40</v>
      </c>
      <c r="D43" s="123">
        <v>233</v>
      </c>
      <c r="E43" s="167">
        <v>49.5</v>
      </c>
      <c r="F43" s="116">
        <f t="shared" si="0"/>
        <v>0.21244635193133046</v>
      </c>
      <c r="G43" s="115">
        <v>23</v>
      </c>
      <c r="H43" s="170">
        <v>2.3</v>
      </c>
      <c r="I43" s="128">
        <f t="shared" si="1"/>
        <v>0.09999999999999999</v>
      </c>
      <c r="J43" s="115">
        <v>442</v>
      </c>
      <c r="K43" s="179">
        <v>45</v>
      </c>
      <c r="L43" s="196">
        <f t="shared" si="2"/>
        <v>0.10180995475113122</v>
      </c>
      <c r="M43" s="205"/>
    </row>
    <row r="44" spans="1:13" ht="14.25" customHeight="1">
      <c r="A44" s="38">
        <v>37</v>
      </c>
      <c r="B44" s="152">
        <v>80642405</v>
      </c>
      <c r="C44" s="139" t="s">
        <v>41</v>
      </c>
      <c r="D44" s="117">
        <v>717</v>
      </c>
      <c r="E44" s="168">
        <v>172.4</v>
      </c>
      <c r="F44" s="116">
        <f t="shared" si="0"/>
        <v>0.2404463040446304</v>
      </c>
      <c r="G44" s="117">
        <v>100</v>
      </c>
      <c r="H44" s="168">
        <v>21.1</v>
      </c>
      <c r="I44" s="128">
        <f t="shared" si="1"/>
        <v>0.21100000000000002</v>
      </c>
      <c r="J44" s="117">
        <v>1270</v>
      </c>
      <c r="K44" s="180">
        <v>175.9</v>
      </c>
      <c r="L44" s="197">
        <f t="shared" si="2"/>
        <v>0.13850393700787403</v>
      </c>
      <c r="M44" s="205"/>
    </row>
    <row r="45" spans="1:13" ht="14.25" customHeight="1">
      <c r="A45" s="38">
        <v>38</v>
      </c>
      <c r="B45" s="151">
        <v>80642410</v>
      </c>
      <c r="C45" s="139" t="s">
        <v>42</v>
      </c>
      <c r="D45" s="117">
        <v>384</v>
      </c>
      <c r="E45" s="168">
        <v>78.5</v>
      </c>
      <c r="F45" s="116">
        <f t="shared" si="0"/>
        <v>0.20442708333333334</v>
      </c>
      <c r="G45" s="117">
        <v>67</v>
      </c>
      <c r="H45" s="168">
        <v>9.6</v>
      </c>
      <c r="I45" s="128">
        <f t="shared" si="1"/>
        <v>0.14328358208955225</v>
      </c>
      <c r="J45" s="117">
        <v>802</v>
      </c>
      <c r="K45" s="180">
        <v>112.3</v>
      </c>
      <c r="L45" s="197">
        <f t="shared" si="2"/>
        <v>0.14002493765586035</v>
      </c>
      <c r="M45" s="205"/>
    </row>
    <row r="46" spans="1:13" ht="14.25" customHeight="1">
      <c r="A46" s="38">
        <v>39</v>
      </c>
      <c r="B46" s="152">
        <v>80642415</v>
      </c>
      <c r="C46" s="139" t="s">
        <v>43</v>
      </c>
      <c r="D46" s="117">
        <v>1417</v>
      </c>
      <c r="E46" s="168">
        <v>272.4</v>
      </c>
      <c r="F46" s="116">
        <f t="shared" si="0"/>
        <v>0.19223712067748763</v>
      </c>
      <c r="G46" s="117">
        <v>2380</v>
      </c>
      <c r="H46" s="168">
        <v>132.3</v>
      </c>
      <c r="I46" s="128">
        <f t="shared" si="1"/>
        <v>0.055588235294117654</v>
      </c>
      <c r="J46" s="117">
        <v>6678</v>
      </c>
      <c r="K46" s="180">
        <v>1585.8</v>
      </c>
      <c r="L46" s="197">
        <f t="shared" si="2"/>
        <v>0.23746630727762802</v>
      </c>
      <c r="M46" s="205"/>
    </row>
    <row r="47" spans="1:13" ht="14.25" customHeight="1">
      <c r="A47" s="38">
        <v>40</v>
      </c>
      <c r="B47" s="151">
        <v>80642420</v>
      </c>
      <c r="C47" s="139" t="s">
        <v>44</v>
      </c>
      <c r="D47" s="117">
        <v>390</v>
      </c>
      <c r="E47" s="168">
        <v>61.6</v>
      </c>
      <c r="F47" s="116">
        <f t="shared" si="0"/>
        <v>0.15794871794871795</v>
      </c>
      <c r="G47" s="117">
        <v>39</v>
      </c>
      <c r="H47" s="168">
        <v>16.7</v>
      </c>
      <c r="I47" s="128">
        <f t="shared" si="1"/>
        <v>0.4282051282051282</v>
      </c>
      <c r="J47" s="117">
        <v>620</v>
      </c>
      <c r="K47" s="180">
        <v>88.5</v>
      </c>
      <c r="L47" s="197">
        <f t="shared" si="2"/>
        <v>0.14274193548387096</v>
      </c>
      <c r="M47" s="205"/>
    </row>
    <row r="48" spans="1:13" ht="14.25" customHeight="1">
      <c r="A48" s="38">
        <v>41</v>
      </c>
      <c r="B48" s="152">
        <v>80642423</v>
      </c>
      <c r="C48" s="139" t="s">
        <v>45</v>
      </c>
      <c r="D48" s="117">
        <v>137</v>
      </c>
      <c r="E48" s="168">
        <v>16.9</v>
      </c>
      <c r="F48" s="116">
        <f t="shared" si="0"/>
        <v>0.12335766423357664</v>
      </c>
      <c r="G48" s="117">
        <v>10</v>
      </c>
      <c r="H48" s="168">
        <v>0.8</v>
      </c>
      <c r="I48" s="128">
        <f t="shared" si="1"/>
        <v>0.08</v>
      </c>
      <c r="J48" s="117">
        <v>216</v>
      </c>
      <c r="K48" s="182">
        <v>21.1</v>
      </c>
      <c r="L48" s="197">
        <f t="shared" si="2"/>
        <v>0.0976851851851852</v>
      </c>
      <c r="M48" s="205"/>
    </row>
    <row r="49" spans="1:13" ht="14.25" customHeight="1">
      <c r="A49" s="38">
        <v>42</v>
      </c>
      <c r="B49" s="151">
        <v>80642425</v>
      </c>
      <c r="C49" s="139" t="s">
        <v>46</v>
      </c>
      <c r="D49" s="117">
        <v>370</v>
      </c>
      <c r="E49" s="168">
        <v>90.6</v>
      </c>
      <c r="F49" s="116">
        <f t="shared" si="0"/>
        <v>0.24486486486486486</v>
      </c>
      <c r="G49" s="117">
        <v>59</v>
      </c>
      <c r="H49" s="168">
        <v>9.3</v>
      </c>
      <c r="I49" s="128">
        <f t="shared" si="1"/>
        <v>0.1576271186440678</v>
      </c>
      <c r="J49" s="117">
        <v>603</v>
      </c>
      <c r="K49" s="180">
        <v>68.7</v>
      </c>
      <c r="L49" s="197">
        <f t="shared" si="2"/>
        <v>0.11393034825870647</v>
      </c>
      <c r="M49" s="205"/>
    </row>
    <row r="50" spans="1:13" ht="14.25" customHeight="1">
      <c r="A50" s="38">
        <v>43</v>
      </c>
      <c r="B50" s="152">
        <v>80642430</v>
      </c>
      <c r="C50" s="139" t="s">
        <v>47</v>
      </c>
      <c r="D50" s="117">
        <v>409</v>
      </c>
      <c r="E50" s="168">
        <v>116.9</v>
      </c>
      <c r="F50" s="116">
        <f t="shared" si="0"/>
        <v>0.2858190709046455</v>
      </c>
      <c r="G50" s="117">
        <v>51</v>
      </c>
      <c r="H50" s="168">
        <v>8.6</v>
      </c>
      <c r="I50" s="128">
        <f t="shared" si="1"/>
        <v>0.16862745098039214</v>
      </c>
      <c r="J50" s="117">
        <v>447</v>
      </c>
      <c r="K50" s="180">
        <v>93.1</v>
      </c>
      <c r="L50" s="197">
        <f t="shared" si="2"/>
        <v>0.20827740492170022</v>
      </c>
      <c r="M50" s="205"/>
    </row>
    <row r="51" spans="1:13" ht="14.25" customHeight="1">
      <c r="A51" s="38">
        <v>44</v>
      </c>
      <c r="B51" s="151">
        <v>80642435</v>
      </c>
      <c r="C51" s="139" t="s">
        <v>48</v>
      </c>
      <c r="D51" s="117">
        <v>274</v>
      </c>
      <c r="E51" s="168">
        <v>68</v>
      </c>
      <c r="F51" s="116">
        <f t="shared" si="0"/>
        <v>0.24817518248175183</v>
      </c>
      <c r="G51" s="117">
        <v>21</v>
      </c>
      <c r="H51" s="168">
        <v>2.1</v>
      </c>
      <c r="I51" s="128">
        <f t="shared" si="1"/>
        <v>0.1</v>
      </c>
      <c r="J51" s="117">
        <v>434</v>
      </c>
      <c r="K51" s="180">
        <v>61.2</v>
      </c>
      <c r="L51" s="197">
        <f t="shared" si="2"/>
        <v>0.14101382488479264</v>
      </c>
      <c r="M51" s="205"/>
    </row>
    <row r="52" spans="1:13" ht="14.25" customHeight="1">
      <c r="A52" s="38">
        <v>45</v>
      </c>
      <c r="B52" s="152">
        <v>80642442</v>
      </c>
      <c r="C52" s="139" t="s">
        <v>49</v>
      </c>
      <c r="D52" s="117">
        <v>377</v>
      </c>
      <c r="E52" s="168">
        <v>32.4</v>
      </c>
      <c r="F52" s="116">
        <f t="shared" si="0"/>
        <v>0.08594164456233422</v>
      </c>
      <c r="G52" s="117">
        <v>18</v>
      </c>
      <c r="H52" s="168">
        <v>2.6</v>
      </c>
      <c r="I52" s="128">
        <f t="shared" si="1"/>
        <v>0.14444444444444446</v>
      </c>
      <c r="J52" s="117">
        <v>328</v>
      </c>
      <c r="K52" s="180">
        <v>41.2</v>
      </c>
      <c r="L52" s="197">
        <f t="shared" si="2"/>
        <v>0.12560975609756098</v>
      </c>
      <c r="M52" s="205"/>
    </row>
    <row r="53" spans="1:13" ht="14.25" customHeight="1">
      <c r="A53" s="38">
        <v>46</v>
      </c>
      <c r="B53" s="151">
        <v>80642445</v>
      </c>
      <c r="C53" s="139" t="s">
        <v>50</v>
      </c>
      <c r="D53" s="117">
        <v>183</v>
      </c>
      <c r="E53" s="168">
        <v>40.4</v>
      </c>
      <c r="F53" s="116">
        <f t="shared" si="0"/>
        <v>0.22076502732240436</v>
      </c>
      <c r="G53" s="117">
        <v>15</v>
      </c>
      <c r="H53" s="168">
        <v>0.8</v>
      </c>
      <c r="I53" s="128">
        <f t="shared" si="1"/>
        <v>0.05333333333333334</v>
      </c>
      <c r="J53" s="117">
        <v>357</v>
      </c>
      <c r="K53" s="180">
        <v>60.4</v>
      </c>
      <c r="L53" s="197">
        <f t="shared" si="2"/>
        <v>0.16918767507002802</v>
      </c>
      <c r="M53" s="205"/>
    </row>
    <row r="54" spans="1:13" ht="14.25" customHeight="1" thickBot="1">
      <c r="A54" s="39">
        <v>47</v>
      </c>
      <c r="B54" s="152">
        <v>80642450</v>
      </c>
      <c r="C54" s="140" t="s">
        <v>51</v>
      </c>
      <c r="D54" s="121">
        <v>293</v>
      </c>
      <c r="E54" s="171">
        <v>61</v>
      </c>
      <c r="F54" s="119">
        <f t="shared" si="0"/>
        <v>0.20819112627986347</v>
      </c>
      <c r="G54" s="121">
        <v>19</v>
      </c>
      <c r="H54" s="171">
        <v>0.6</v>
      </c>
      <c r="I54" s="129">
        <f t="shared" si="1"/>
        <v>0.031578947368421054</v>
      </c>
      <c r="J54" s="121">
        <v>518</v>
      </c>
      <c r="K54" s="181">
        <v>66.1</v>
      </c>
      <c r="L54" s="198">
        <f t="shared" si="2"/>
        <v>0.1276061776061776</v>
      </c>
      <c r="M54" s="205">
        <v>0.5</v>
      </c>
    </row>
    <row r="55" spans="1:20" s="25" customFormat="1" ht="14.25" customHeight="1" thickBot="1">
      <c r="A55" s="109"/>
      <c r="B55" s="153"/>
      <c r="C55" s="34" t="s">
        <v>39</v>
      </c>
      <c r="D55" s="107">
        <f>SUM(D43:D54)</f>
        <v>5184</v>
      </c>
      <c r="E55" s="169">
        <f>SUM(E43:E54)</f>
        <v>1060.6</v>
      </c>
      <c r="F55" s="110">
        <f t="shared" si="0"/>
        <v>0.20459104938271602</v>
      </c>
      <c r="G55" s="108">
        <f>SUM(G43:G54)</f>
        <v>2802</v>
      </c>
      <c r="H55" s="176">
        <f>SUM(H43:H54)</f>
        <v>206.8</v>
      </c>
      <c r="I55" s="113">
        <f t="shared" si="1"/>
        <v>0.07380442541042113</v>
      </c>
      <c r="J55" s="108">
        <f>SUM(J43:J54)</f>
        <v>12715</v>
      </c>
      <c r="K55" s="169">
        <f>SUM(K43:K54)</f>
        <v>2419.2999999999993</v>
      </c>
      <c r="L55" s="199">
        <f t="shared" si="2"/>
        <v>0.19027133307117572</v>
      </c>
      <c r="M55" s="206"/>
      <c r="N55" s="104"/>
      <c r="O55" s="104"/>
      <c r="P55" s="102"/>
      <c r="Q55" s="102"/>
      <c r="R55" s="102"/>
      <c r="S55" s="102"/>
      <c r="T55" s="102"/>
    </row>
    <row r="56" spans="1:13" ht="14.25" customHeight="1">
      <c r="A56" s="37">
        <v>48</v>
      </c>
      <c r="B56" s="151">
        <v>80647405</v>
      </c>
      <c r="C56" s="138" t="s">
        <v>53</v>
      </c>
      <c r="D56" s="115">
        <v>320</v>
      </c>
      <c r="E56" s="170">
        <v>31.6</v>
      </c>
      <c r="F56" s="116">
        <f t="shared" si="0"/>
        <v>0.09875</v>
      </c>
      <c r="G56" s="115">
        <v>30</v>
      </c>
      <c r="H56" s="177">
        <v>0.4</v>
      </c>
      <c r="I56" s="128">
        <f t="shared" si="1"/>
        <v>0.013333333333333334</v>
      </c>
      <c r="J56" s="115">
        <v>708</v>
      </c>
      <c r="K56" s="179">
        <v>81</v>
      </c>
      <c r="L56" s="196">
        <f t="shared" si="2"/>
        <v>0.11440677966101695</v>
      </c>
      <c r="M56" s="205">
        <v>0.7</v>
      </c>
    </row>
    <row r="57" spans="1:13" ht="14.25" customHeight="1">
      <c r="A57" s="38">
        <v>49</v>
      </c>
      <c r="B57" s="152">
        <v>80647410</v>
      </c>
      <c r="C57" s="139" t="s">
        <v>54</v>
      </c>
      <c r="D57" s="120">
        <v>306</v>
      </c>
      <c r="E57" s="168">
        <v>63.6</v>
      </c>
      <c r="F57" s="116">
        <f t="shared" si="0"/>
        <v>0.20784313725490197</v>
      </c>
      <c r="G57" s="117">
        <v>87</v>
      </c>
      <c r="H57" s="168">
        <v>14.7</v>
      </c>
      <c r="I57" s="128">
        <f t="shared" si="1"/>
        <v>0.16896551724137931</v>
      </c>
      <c r="J57" s="117">
        <v>1124</v>
      </c>
      <c r="K57" s="180">
        <v>180</v>
      </c>
      <c r="L57" s="197">
        <f t="shared" si="2"/>
        <v>0.1601423487544484</v>
      </c>
      <c r="M57" s="205"/>
    </row>
    <row r="58" spans="1:13" ht="14.25" customHeight="1">
      <c r="A58" s="38">
        <v>50</v>
      </c>
      <c r="B58" s="151">
        <v>80647415</v>
      </c>
      <c r="C58" s="139" t="s">
        <v>55</v>
      </c>
      <c r="D58" s="120">
        <v>173</v>
      </c>
      <c r="E58" s="168">
        <v>26.6</v>
      </c>
      <c r="F58" s="116">
        <f t="shared" si="0"/>
        <v>0.15375722543352602</v>
      </c>
      <c r="G58" s="117">
        <v>53</v>
      </c>
      <c r="H58" s="168">
        <v>1.3</v>
      </c>
      <c r="I58" s="128">
        <f t="shared" si="1"/>
        <v>0.024528301886792454</v>
      </c>
      <c r="J58" s="117">
        <v>549</v>
      </c>
      <c r="K58" s="180">
        <v>65.1</v>
      </c>
      <c r="L58" s="197">
        <f t="shared" si="2"/>
        <v>0.11857923497267758</v>
      </c>
      <c r="M58" s="205"/>
    </row>
    <row r="59" spans="1:13" ht="14.25" customHeight="1">
      <c r="A59" s="38">
        <v>51</v>
      </c>
      <c r="B59" s="152">
        <v>80647425</v>
      </c>
      <c r="C59" s="139" t="s">
        <v>56</v>
      </c>
      <c r="D59" s="117">
        <v>429</v>
      </c>
      <c r="E59" s="168">
        <v>83.1</v>
      </c>
      <c r="F59" s="116">
        <f t="shared" si="0"/>
        <v>0.1937062937062937</v>
      </c>
      <c r="G59" s="117">
        <v>27</v>
      </c>
      <c r="H59" s="168">
        <v>3.7</v>
      </c>
      <c r="I59" s="128">
        <f t="shared" si="1"/>
        <v>0.13703703703703704</v>
      </c>
      <c r="J59" s="117">
        <v>664</v>
      </c>
      <c r="K59" s="180">
        <v>85.2</v>
      </c>
      <c r="L59" s="197">
        <f t="shared" si="2"/>
        <v>0.12831325301204818</v>
      </c>
      <c r="M59" s="205"/>
    </row>
    <row r="60" spans="1:13" ht="14.25" customHeight="1">
      <c r="A60" s="38">
        <v>52</v>
      </c>
      <c r="B60" s="151">
        <v>80647430</v>
      </c>
      <c r="C60" s="139" t="s">
        <v>57</v>
      </c>
      <c r="D60" s="117">
        <v>359</v>
      </c>
      <c r="E60" s="168">
        <v>57.8</v>
      </c>
      <c r="F60" s="116">
        <f t="shared" si="0"/>
        <v>0.16100278551532032</v>
      </c>
      <c r="G60" s="117">
        <v>53</v>
      </c>
      <c r="H60" s="168">
        <v>9.5</v>
      </c>
      <c r="I60" s="128">
        <f t="shared" si="1"/>
        <v>0.1792452830188679</v>
      </c>
      <c r="J60" s="117">
        <v>727</v>
      </c>
      <c r="K60" s="180">
        <v>94</v>
      </c>
      <c r="L60" s="197">
        <f t="shared" si="2"/>
        <v>0.12929848693259974</v>
      </c>
      <c r="M60" s="205"/>
    </row>
    <row r="61" spans="1:13" ht="14.25" customHeight="1">
      <c r="A61" s="38">
        <v>53</v>
      </c>
      <c r="B61" s="152">
        <v>80647435</v>
      </c>
      <c r="C61" s="139" t="s">
        <v>58</v>
      </c>
      <c r="D61" s="117">
        <v>287</v>
      </c>
      <c r="E61" s="168">
        <v>50.8</v>
      </c>
      <c r="F61" s="116">
        <f t="shared" si="0"/>
        <v>0.17700348432055749</v>
      </c>
      <c r="G61" s="117">
        <v>43</v>
      </c>
      <c r="H61" s="168">
        <v>7</v>
      </c>
      <c r="I61" s="128">
        <f t="shared" si="1"/>
        <v>0.16279069767441862</v>
      </c>
      <c r="J61" s="117">
        <v>532</v>
      </c>
      <c r="K61" s="180">
        <v>86.4</v>
      </c>
      <c r="L61" s="197">
        <f t="shared" si="2"/>
        <v>0.162406015037594</v>
      </c>
      <c r="M61" s="205"/>
    </row>
    <row r="62" spans="1:13" ht="14.25" customHeight="1">
      <c r="A62" s="38">
        <v>54</v>
      </c>
      <c r="B62" s="151">
        <v>80647440</v>
      </c>
      <c r="C62" s="139" t="s">
        <v>59</v>
      </c>
      <c r="D62" s="120">
        <v>550</v>
      </c>
      <c r="E62" s="168">
        <v>116.3</v>
      </c>
      <c r="F62" s="116">
        <f t="shared" si="0"/>
        <v>0.21145454545454545</v>
      </c>
      <c r="G62" s="117">
        <v>23</v>
      </c>
      <c r="H62" s="168">
        <v>1.5</v>
      </c>
      <c r="I62" s="128">
        <f t="shared" si="1"/>
        <v>0.06521739130434782</v>
      </c>
      <c r="J62" s="117">
        <v>553</v>
      </c>
      <c r="K62" s="180">
        <v>70.8</v>
      </c>
      <c r="L62" s="197">
        <f t="shared" si="2"/>
        <v>0.12802893309222424</v>
      </c>
      <c r="M62" s="205"/>
    </row>
    <row r="63" spans="1:13" ht="14.25" customHeight="1">
      <c r="A63" s="38">
        <v>55</v>
      </c>
      <c r="B63" s="152">
        <v>80647445</v>
      </c>
      <c r="C63" s="139" t="s">
        <v>60</v>
      </c>
      <c r="D63" s="117">
        <v>478</v>
      </c>
      <c r="E63" s="168">
        <v>52.4</v>
      </c>
      <c r="F63" s="116">
        <f t="shared" si="0"/>
        <v>0.10962343096234309</v>
      </c>
      <c r="G63" s="117">
        <v>43</v>
      </c>
      <c r="H63" s="168">
        <v>9.6</v>
      </c>
      <c r="I63" s="128">
        <f t="shared" si="1"/>
        <v>0.22325581395348837</v>
      </c>
      <c r="J63" s="117">
        <v>621</v>
      </c>
      <c r="K63" s="180">
        <v>54.9</v>
      </c>
      <c r="L63" s="197">
        <f t="shared" si="2"/>
        <v>0.08840579710144927</v>
      </c>
      <c r="M63" s="205"/>
    </row>
    <row r="64" spans="1:13" ht="14.25" customHeight="1">
      <c r="A64" s="38">
        <v>56</v>
      </c>
      <c r="B64" s="151">
        <v>80647447</v>
      </c>
      <c r="C64" s="139" t="s">
        <v>61</v>
      </c>
      <c r="D64" s="117">
        <v>547</v>
      </c>
      <c r="E64" s="168">
        <v>91</v>
      </c>
      <c r="F64" s="116">
        <f t="shared" si="0"/>
        <v>0.1663619744058501</v>
      </c>
      <c r="G64" s="117">
        <v>185</v>
      </c>
      <c r="H64" s="168">
        <v>14.1</v>
      </c>
      <c r="I64" s="128">
        <f t="shared" si="1"/>
        <v>0.07621621621621621</v>
      </c>
      <c r="J64" s="117">
        <v>1188</v>
      </c>
      <c r="K64" s="180">
        <v>89.7</v>
      </c>
      <c r="L64" s="197">
        <f t="shared" si="2"/>
        <v>0.0755050505050505</v>
      </c>
      <c r="M64" s="205"/>
    </row>
    <row r="65" spans="1:13" ht="14.25" customHeight="1">
      <c r="A65" s="38">
        <v>57</v>
      </c>
      <c r="B65" s="152">
        <v>80647450</v>
      </c>
      <c r="C65" s="139" t="s">
        <v>62</v>
      </c>
      <c r="D65" s="117">
        <v>208</v>
      </c>
      <c r="E65" s="168">
        <v>41.5</v>
      </c>
      <c r="F65" s="116">
        <f t="shared" si="0"/>
        <v>0.19951923076923078</v>
      </c>
      <c r="G65" s="117">
        <v>52</v>
      </c>
      <c r="H65" s="168">
        <v>6</v>
      </c>
      <c r="I65" s="128">
        <f t="shared" si="1"/>
        <v>0.11538461538461539</v>
      </c>
      <c r="J65" s="117">
        <v>859</v>
      </c>
      <c r="K65" s="180">
        <v>70.6</v>
      </c>
      <c r="L65" s="197">
        <f t="shared" si="2"/>
        <v>0.08218859138533177</v>
      </c>
      <c r="M65" s="205"/>
    </row>
    <row r="66" spans="1:13" ht="14.25" customHeight="1">
      <c r="A66" s="38">
        <v>58</v>
      </c>
      <c r="B66" s="151">
        <v>80647453</v>
      </c>
      <c r="C66" s="144" t="s">
        <v>64</v>
      </c>
      <c r="D66" s="117">
        <v>1513</v>
      </c>
      <c r="E66" s="172">
        <v>290.8</v>
      </c>
      <c r="F66" s="116">
        <f t="shared" si="0"/>
        <v>0.1922009253139458</v>
      </c>
      <c r="G66" s="117">
        <v>1037</v>
      </c>
      <c r="H66" s="172">
        <v>180</v>
      </c>
      <c r="I66" s="128">
        <f t="shared" si="1"/>
        <v>0.17357762777242045</v>
      </c>
      <c r="J66" s="117">
        <v>3431</v>
      </c>
      <c r="K66" s="182">
        <v>552.5</v>
      </c>
      <c r="L66" s="197">
        <f t="shared" si="2"/>
        <v>0.16103176916350917</v>
      </c>
      <c r="M66" s="205"/>
    </row>
    <row r="67" spans="1:13" ht="14.25" customHeight="1">
      <c r="A67" s="38">
        <v>59</v>
      </c>
      <c r="B67" s="152">
        <v>80647455</v>
      </c>
      <c r="C67" s="139" t="s">
        <v>65</v>
      </c>
      <c r="D67" s="117">
        <v>309</v>
      </c>
      <c r="E67" s="168">
        <v>55.6</v>
      </c>
      <c r="F67" s="116">
        <f t="shared" si="0"/>
        <v>0.17993527508090615</v>
      </c>
      <c r="G67" s="117">
        <v>15</v>
      </c>
      <c r="H67" s="168">
        <v>5.6</v>
      </c>
      <c r="I67" s="128">
        <f t="shared" si="1"/>
        <v>0.3733333333333333</v>
      </c>
      <c r="J67" s="117">
        <v>597</v>
      </c>
      <c r="K67" s="180">
        <v>50.8</v>
      </c>
      <c r="L67" s="197">
        <f t="shared" si="2"/>
        <v>0.08509212730318258</v>
      </c>
      <c r="M67" s="205">
        <v>0.6</v>
      </c>
    </row>
    <row r="68" spans="1:13" ht="14.25" customHeight="1">
      <c r="A68" s="38">
        <v>60</v>
      </c>
      <c r="B68" s="151">
        <v>80647460</v>
      </c>
      <c r="C68" s="139" t="s">
        <v>66</v>
      </c>
      <c r="D68" s="117">
        <v>246</v>
      </c>
      <c r="E68" s="168">
        <v>23.1</v>
      </c>
      <c r="F68" s="116">
        <f t="shared" si="0"/>
        <v>0.09390243902439024</v>
      </c>
      <c r="G68" s="117">
        <v>17</v>
      </c>
      <c r="H68" s="168">
        <v>0.8</v>
      </c>
      <c r="I68" s="128">
        <f t="shared" si="1"/>
        <v>0.047058823529411764</v>
      </c>
      <c r="J68" s="117">
        <v>430</v>
      </c>
      <c r="K68" s="180">
        <v>26.6</v>
      </c>
      <c r="L68" s="197">
        <f t="shared" si="2"/>
        <v>0.06186046511627907</v>
      </c>
      <c r="M68" s="205"/>
    </row>
    <row r="69" spans="1:13" ht="14.25" customHeight="1">
      <c r="A69" s="38">
        <v>61</v>
      </c>
      <c r="B69" s="152">
        <v>80647465</v>
      </c>
      <c r="C69" s="139" t="s">
        <v>67</v>
      </c>
      <c r="D69" s="117">
        <v>251</v>
      </c>
      <c r="E69" s="168">
        <v>30.1</v>
      </c>
      <c r="F69" s="116">
        <f t="shared" si="0"/>
        <v>0.1199203187250996</v>
      </c>
      <c r="G69" s="117">
        <v>24</v>
      </c>
      <c r="H69" s="168">
        <v>1.1</v>
      </c>
      <c r="I69" s="128">
        <f t="shared" si="1"/>
        <v>0.04583333333333334</v>
      </c>
      <c r="J69" s="117">
        <v>603</v>
      </c>
      <c r="K69" s="180">
        <v>113.2</v>
      </c>
      <c r="L69" s="197">
        <f t="shared" si="2"/>
        <v>0.1877280265339967</v>
      </c>
      <c r="M69" s="205"/>
    </row>
    <row r="70" spans="1:13" ht="14.25" customHeight="1">
      <c r="A70" s="38">
        <v>62</v>
      </c>
      <c r="B70" s="151">
        <v>80647475</v>
      </c>
      <c r="C70" s="139" t="s">
        <v>68</v>
      </c>
      <c r="D70" s="117">
        <v>185</v>
      </c>
      <c r="E70" s="168">
        <v>31.6</v>
      </c>
      <c r="F70" s="116">
        <f aca="true" t="shared" si="3" ref="F70:F76">E70/D70</f>
        <v>0.17081081081081081</v>
      </c>
      <c r="G70" s="117">
        <v>150</v>
      </c>
      <c r="H70" s="168">
        <v>25.3</v>
      </c>
      <c r="I70" s="128">
        <f aca="true" t="shared" si="4" ref="I70:I76">H70/G70</f>
        <v>0.16866666666666666</v>
      </c>
      <c r="J70" s="117">
        <v>1102</v>
      </c>
      <c r="K70" s="180">
        <v>192.8</v>
      </c>
      <c r="L70" s="197">
        <f aca="true" t="shared" si="5" ref="L70:L76">K70/J70</f>
        <v>0.17495462794918332</v>
      </c>
      <c r="M70" s="205"/>
    </row>
    <row r="71" spans="1:13" ht="14.25" customHeight="1" thickBot="1">
      <c r="A71" s="39">
        <v>63</v>
      </c>
      <c r="B71" s="152">
        <v>80647476</v>
      </c>
      <c r="C71" s="140" t="s">
        <v>63</v>
      </c>
      <c r="D71" s="121">
        <v>85</v>
      </c>
      <c r="E71" s="171">
        <v>19.5</v>
      </c>
      <c r="F71" s="119">
        <f t="shared" si="3"/>
        <v>0.22941176470588234</v>
      </c>
      <c r="G71" s="121">
        <v>4</v>
      </c>
      <c r="H71" s="171">
        <v>0.2</v>
      </c>
      <c r="I71" s="129">
        <f t="shared" si="4"/>
        <v>0.05</v>
      </c>
      <c r="J71" s="121">
        <v>151</v>
      </c>
      <c r="K71" s="181">
        <v>3.7</v>
      </c>
      <c r="L71" s="198">
        <f t="shared" si="5"/>
        <v>0.024503311258278145</v>
      </c>
      <c r="M71" s="205"/>
    </row>
    <row r="72" spans="1:13" ht="14.25" customHeight="1" thickBot="1">
      <c r="A72" s="109"/>
      <c r="B72" s="41"/>
      <c r="C72" s="34" t="s">
        <v>52</v>
      </c>
      <c r="D72" s="107">
        <f>SUM(D56:D71)</f>
        <v>6246</v>
      </c>
      <c r="E72" s="169">
        <f>SUM(E56:E71)</f>
        <v>1065.4</v>
      </c>
      <c r="F72" s="113">
        <f t="shared" si="3"/>
        <v>0.17057316682676915</v>
      </c>
      <c r="G72" s="108">
        <f>SUM(G56:G71)</f>
        <v>1843</v>
      </c>
      <c r="H72" s="176">
        <f>SUM(H56:H71)</f>
        <v>280.8</v>
      </c>
      <c r="I72" s="113">
        <f t="shared" si="4"/>
        <v>0.15236028214867064</v>
      </c>
      <c r="J72" s="108">
        <f>SUM(J56:J71)</f>
        <v>13839</v>
      </c>
      <c r="K72" s="169">
        <f>SUM(K56:K71)</f>
        <v>1817.3</v>
      </c>
      <c r="L72" s="200">
        <f t="shared" si="5"/>
        <v>0.13131729171182888</v>
      </c>
      <c r="M72" s="205"/>
    </row>
    <row r="73" spans="1:13" ht="15.75" customHeight="1">
      <c r="A73" s="114">
        <v>64</v>
      </c>
      <c r="B73" s="157">
        <v>80604450</v>
      </c>
      <c r="C73" s="145" t="s">
        <v>91</v>
      </c>
      <c r="D73" s="124">
        <v>75</v>
      </c>
      <c r="E73" s="173">
        <v>13</v>
      </c>
      <c r="F73" s="125">
        <f t="shared" si="3"/>
        <v>0.17333333333333334</v>
      </c>
      <c r="G73" s="130">
        <v>9</v>
      </c>
      <c r="H73" s="178">
        <v>1</v>
      </c>
      <c r="I73" s="131">
        <f t="shared" si="4"/>
        <v>0.1111111111111111</v>
      </c>
      <c r="J73" s="130">
        <v>299</v>
      </c>
      <c r="K73" s="183">
        <v>41</v>
      </c>
      <c r="L73" s="201">
        <f t="shared" si="5"/>
        <v>0.13712374581939799</v>
      </c>
      <c r="M73" s="205"/>
    </row>
    <row r="74" spans="1:13" ht="19.5" customHeight="1" thickBot="1">
      <c r="A74" s="114"/>
      <c r="B74" s="215" t="s">
        <v>97</v>
      </c>
      <c r="C74" s="216"/>
      <c r="D74" s="126">
        <f>SUM(D18+D32+D42+D55+D72+D73)</f>
        <v>29398</v>
      </c>
      <c r="E74" s="174">
        <f aca="true" t="shared" si="6" ref="E74:K74">SUM(E18+E32+E42+E55+E72+E73)</f>
        <v>4891.5</v>
      </c>
      <c r="F74" s="127">
        <f t="shared" si="3"/>
        <v>0.16638886999115587</v>
      </c>
      <c r="G74" s="126">
        <f t="shared" si="6"/>
        <v>11303</v>
      </c>
      <c r="H74" s="174">
        <f t="shared" si="6"/>
        <v>1304.6999999999998</v>
      </c>
      <c r="I74" s="127">
        <f t="shared" si="4"/>
        <v>0.11542953198265946</v>
      </c>
      <c r="J74" s="126">
        <f t="shared" si="6"/>
        <v>62046</v>
      </c>
      <c r="K74" s="174">
        <f t="shared" si="6"/>
        <v>9167.199999999999</v>
      </c>
      <c r="L74" s="202">
        <f t="shared" si="5"/>
        <v>0.14774844470231763</v>
      </c>
      <c r="M74" s="205"/>
    </row>
    <row r="75" spans="1:13" ht="21" customHeight="1" thickBot="1">
      <c r="A75" s="136"/>
      <c r="B75" s="166">
        <v>80701000</v>
      </c>
      <c r="C75" s="185" t="s">
        <v>69</v>
      </c>
      <c r="D75" s="186">
        <v>26022</v>
      </c>
      <c r="E75" s="187">
        <v>2841.5</v>
      </c>
      <c r="F75" s="188">
        <f t="shared" si="3"/>
        <v>0.10919606486818846</v>
      </c>
      <c r="G75" s="189">
        <v>172702</v>
      </c>
      <c r="H75" s="187">
        <v>15800.3</v>
      </c>
      <c r="I75" s="188">
        <f t="shared" si="4"/>
        <v>0.0914888073097011</v>
      </c>
      <c r="J75" s="190">
        <v>225028</v>
      </c>
      <c r="K75" s="187">
        <v>33896.8</v>
      </c>
      <c r="L75" s="203">
        <f t="shared" si="5"/>
        <v>0.15063369891746806</v>
      </c>
      <c r="M75" s="205"/>
    </row>
    <row r="76" spans="1:13" ht="21" customHeight="1" thickBot="1">
      <c r="A76" s="137"/>
      <c r="B76" s="217" t="s">
        <v>93</v>
      </c>
      <c r="C76" s="218"/>
      <c r="D76" s="111">
        <f>D75+D72+D55+D42+D32+D18+D73</f>
        <v>55420</v>
      </c>
      <c r="E76" s="175">
        <f>E18+E32+E42+E55+E72+E73+E75</f>
        <v>7733</v>
      </c>
      <c r="F76" s="184">
        <f t="shared" si="3"/>
        <v>0.13953446409238543</v>
      </c>
      <c r="G76" s="112">
        <f>G75+G72+G55+G42+G32+G18+G73</f>
        <v>184005</v>
      </c>
      <c r="H76" s="175">
        <f>H18+H32+H42+H55+H72+H73+H75</f>
        <v>17105</v>
      </c>
      <c r="I76" s="184">
        <f t="shared" si="4"/>
        <v>0.0929594304502595</v>
      </c>
      <c r="J76" s="112">
        <f>J75+J72+J55+J42+J32+J18+J73</f>
        <v>287074</v>
      </c>
      <c r="K76" s="175">
        <f>K18+K32+K42+K55+K72+K73+K75</f>
        <v>43064</v>
      </c>
      <c r="L76" s="204">
        <f t="shared" si="5"/>
        <v>0.15001010192493922</v>
      </c>
      <c r="M76" s="205"/>
    </row>
    <row r="77" spans="1:13" ht="21.75" customHeight="1">
      <c r="A77" s="21"/>
      <c r="B77" s="193"/>
      <c r="C77" s="193"/>
      <c r="D77" s="193"/>
      <c r="E77" s="193"/>
      <c r="F77" s="193" t="s">
        <v>94</v>
      </c>
      <c r="G77" s="193"/>
      <c r="H77" s="193"/>
      <c r="I77" s="193"/>
      <c r="J77" s="146">
        <f>SUM(D74+G74+J74)</f>
        <v>102747</v>
      </c>
      <c r="K77" s="147">
        <f>SUM(E74+H74+K74)</f>
        <v>15363.399999999998</v>
      </c>
      <c r="L77" s="148">
        <f>K77/J77</f>
        <v>0.14952650685664787</v>
      </c>
      <c r="M77" s="205"/>
    </row>
    <row r="78" spans="2:13" ht="21.75" customHeight="1">
      <c r="B78" s="194"/>
      <c r="C78" s="194"/>
      <c r="D78" s="194"/>
      <c r="E78" s="194"/>
      <c r="F78" s="195" t="s">
        <v>95</v>
      </c>
      <c r="G78" s="195"/>
      <c r="H78" s="195"/>
      <c r="I78" s="195"/>
      <c r="J78" s="191">
        <f>SUM(D75+G75+J75)</f>
        <v>423752</v>
      </c>
      <c r="K78" s="191">
        <f>SUM(E75+H75+K75)</f>
        <v>52538.600000000006</v>
      </c>
      <c r="L78" s="192">
        <f>K78/J78</f>
        <v>0.12398431157847044</v>
      </c>
      <c r="M78" s="205"/>
    </row>
    <row r="79" spans="2:13" ht="21.75" customHeight="1">
      <c r="B79" s="194"/>
      <c r="C79" s="194"/>
      <c r="D79" s="194"/>
      <c r="E79" s="194"/>
      <c r="F79" s="194" t="s">
        <v>96</v>
      </c>
      <c r="G79" s="194"/>
      <c r="H79" s="194"/>
      <c r="I79" s="194"/>
      <c r="J79" s="149">
        <f>SUM(J77:J78)</f>
        <v>526499</v>
      </c>
      <c r="K79" s="149">
        <f>SUM(K77:K78)</f>
        <v>67902</v>
      </c>
      <c r="L79" s="150">
        <f>K79/J79</f>
        <v>0.1289689059238479</v>
      </c>
      <c r="M79" s="205"/>
    </row>
    <row r="82" ht="12.75">
      <c r="E82" s="21"/>
    </row>
  </sheetData>
  <sheetProtection/>
  <mergeCells count="10">
    <mergeCell ref="M3:M4"/>
    <mergeCell ref="B1:L1"/>
    <mergeCell ref="B74:C74"/>
    <mergeCell ref="B76:C76"/>
    <mergeCell ref="A3:A4"/>
    <mergeCell ref="D3:F3"/>
    <mergeCell ref="G3:I3"/>
    <mergeCell ref="J3:L3"/>
    <mergeCell ref="C3:C4"/>
    <mergeCell ref="B3:B4"/>
  </mergeCells>
  <conditionalFormatting sqref="F5:F76 I5:I76 L5:L76">
    <cfRule type="cellIs" priority="1" dxfId="0" operator="lessThan" stopIfTrue="1">
      <formula>0.05</formula>
    </cfRule>
  </conditionalFormatting>
  <printOptions/>
  <pageMargins left="0.78" right="0.18" top="0.39" bottom="0.3937007874015748" header="0.39" footer="0.38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3.875" style="0" customWidth="1"/>
    <col min="2" max="2" width="12.00390625" style="0" bestFit="1" customWidth="1"/>
    <col min="3" max="3" width="20.25390625" style="0" customWidth="1"/>
    <col min="4" max="5" width="12.125" style="0" customWidth="1"/>
    <col min="6" max="6" width="8.625" style="0" customWidth="1"/>
    <col min="7" max="8" width="12.125" style="0" customWidth="1"/>
    <col min="9" max="9" width="7.875" style="0" customWidth="1"/>
    <col min="10" max="11" width="12.125" style="0" customWidth="1"/>
    <col min="12" max="12" width="8.25390625" style="0" customWidth="1"/>
  </cols>
  <sheetData>
    <row r="1" spans="1:12" ht="23.25" customHeight="1">
      <c r="A1" s="229" t="s">
        <v>85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23.25" customHeight="1">
      <c r="A2" s="1"/>
      <c r="B2" s="1"/>
      <c r="C2" s="1"/>
      <c r="D2" s="1"/>
      <c r="E2" s="1"/>
      <c r="F2" s="1"/>
      <c r="G2" s="1"/>
      <c r="H2" s="1" t="s">
        <v>92</v>
      </c>
      <c r="I2" s="1"/>
      <c r="J2" s="1"/>
      <c r="K2" s="1"/>
      <c r="L2" s="1"/>
    </row>
    <row r="3" spans="11:12" ht="13.5" thickBot="1">
      <c r="K3" s="8"/>
      <c r="L3" t="s">
        <v>90</v>
      </c>
    </row>
    <row r="4" spans="1:12" ht="21" customHeight="1" thickBot="1">
      <c r="A4" s="230" t="s">
        <v>78</v>
      </c>
      <c r="B4" s="232" t="s">
        <v>0</v>
      </c>
      <c r="C4" s="234" t="s">
        <v>79</v>
      </c>
      <c r="D4" s="236" t="s">
        <v>80</v>
      </c>
      <c r="E4" s="237"/>
      <c r="F4" s="238"/>
      <c r="G4" s="239" t="s">
        <v>81</v>
      </c>
      <c r="H4" s="237"/>
      <c r="I4" s="240"/>
      <c r="J4" s="236" t="s">
        <v>82</v>
      </c>
      <c r="K4" s="237"/>
      <c r="L4" s="238"/>
    </row>
    <row r="5" spans="1:12" ht="21" customHeight="1" thickBot="1">
      <c r="A5" s="231"/>
      <c r="B5" s="233"/>
      <c r="C5" s="235"/>
      <c r="D5" s="2" t="s">
        <v>83</v>
      </c>
      <c r="E5" s="3" t="s">
        <v>84</v>
      </c>
      <c r="F5" s="4" t="s">
        <v>73</v>
      </c>
      <c r="G5" s="5" t="s">
        <v>83</v>
      </c>
      <c r="H5" s="6" t="s">
        <v>84</v>
      </c>
      <c r="I5" s="7" t="s">
        <v>73</v>
      </c>
      <c r="J5" s="5" t="s">
        <v>83</v>
      </c>
      <c r="K5" s="6" t="s">
        <v>84</v>
      </c>
      <c r="L5" s="7" t="s">
        <v>73</v>
      </c>
    </row>
    <row r="6" spans="1:12" s="40" customFormat="1" ht="24.75" customHeight="1" thickBot="1">
      <c r="A6" s="11">
        <v>1</v>
      </c>
      <c r="B6" s="10">
        <f>общая!B5</f>
        <v>80610402</v>
      </c>
      <c r="C6" s="11" t="str">
        <f>общая!C5</f>
        <v>Атаршинский</v>
      </c>
      <c r="D6" s="43">
        <f>общая!D5</f>
        <v>142</v>
      </c>
      <c r="E6" s="65">
        <f>общая!E5</f>
        <v>29</v>
      </c>
      <c r="F6" s="80">
        <f aca="true" t="shared" si="0" ref="F6:F18">E6/D6*100</f>
        <v>20.422535211267608</v>
      </c>
      <c r="G6" s="42">
        <f>общая!G5</f>
        <v>13</v>
      </c>
      <c r="H6" s="66">
        <f>общая!H5</f>
        <v>2.3</v>
      </c>
      <c r="I6" s="85">
        <f aca="true" t="shared" si="1" ref="I6:I18">H6/G6*100</f>
        <v>17.69230769230769</v>
      </c>
      <c r="J6" s="43">
        <f>общая!J5</f>
        <v>213</v>
      </c>
      <c r="K6" s="67">
        <f>общая!K5</f>
        <v>52.8</v>
      </c>
      <c r="L6" s="80">
        <f aca="true" t="shared" si="2" ref="L6:L18">K6/J6*100</f>
        <v>24.788732394366196</v>
      </c>
    </row>
    <row r="7" spans="1:12" s="40" customFormat="1" ht="24.75" customHeight="1" thickBot="1">
      <c r="A7" s="36">
        <v>2</v>
      </c>
      <c r="B7" s="10">
        <f>общая!B6</f>
        <v>80610404</v>
      </c>
      <c r="C7" s="11" t="str">
        <f>общая!C6</f>
        <v>Белянковский</v>
      </c>
      <c r="D7" s="43">
        <f>общая!D6</f>
        <v>408</v>
      </c>
      <c r="E7" s="65">
        <f>общая!E6</f>
        <v>96.3</v>
      </c>
      <c r="F7" s="81">
        <f t="shared" si="0"/>
        <v>23.602941176470587</v>
      </c>
      <c r="G7" s="42">
        <f>общая!G6</f>
        <v>43</v>
      </c>
      <c r="H7" s="66">
        <f>общая!H6</f>
        <v>10.9</v>
      </c>
      <c r="I7" s="86">
        <f t="shared" si="1"/>
        <v>25.348837209302328</v>
      </c>
      <c r="J7" s="43">
        <f>общая!J6</f>
        <v>670</v>
      </c>
      <c r="K7" s="67">
        <f>общая!K6</f>
        <v>92.9</v>
      </c>
      <c r="L7" s="81">
        <f t="shared" si="2"/>
        <v>13.865671641791048</v>
      </c>
    </row>
    <row r="8" spans="1:12" s="40" customFormat="1" ht="24.75" customHeight="1" thickBot="1">
      <c r="A8" s="36">
        <v>3</v>
      </c>
      <c r="B8" s="10">
        <f>общая!B7</f>
        <v>80610407</v>
      </c>
      <c r="C8" s="11" t="str">
        <f>общая!C7</f>
        <v>Емашинский</v>
      </c>
      <c r="D8" s="43">
        <f>общая!D7</f>
        <v>277</v>
      </c>
      <c r="E8" s="65">
        <f>общая!E7</f>
        <v>29.1</v>
      </c>
      <c r="F8" s="81">
        <f t="shared" si="0"/>
        <v>10.505415162454874</v>
      </c>
      <c r="G8" s="42">
        <f>общая!G7</f>
        <v>39</v>
      </c>
      <c r="H8" s="66">
        <f>общая!H7</f>
        <v>3.6</v>
      </c>
      <c r="I8" s="86">
        <f t="shared" si="1"/>
        <v>9.230769230769232</v>
      </c>
      <c r="J8" s="43">
        <f>общая!J7</f>
        <v>441</v>
      </c>
      <c r="K8" s="67">
        <f>общая!K7</f>
        <v>75.5</v>
      </c>
      <c r="L8" s="81">
        <f t="shared" si="2"/>
        <v>17.12018140589569</v>
      </c>
    </row>
    <row r="9" spans="1:12" s="40" customFormat="1" ht="24.75" customHeight="1" thickBot="1">
      <c r="A9" s="36">
        <v>4</v>
      </c>
      <c r="B9" s="10">
        <f>общая!B8</f>
        <v>80610413</v>
      </c>
      <c r="C9" s="11" t="str">
        <f>общая!C8</f>
        <v>Карлыхановский</v>
      </c>
      <c r="D9" s="43">
        <f>общая!D8</f>
        <v>428</v>
      </c>
      <c r="E9" s="65">
        <f>общая!E8</f>
        <v>118.3</v>
      </c>
      <c r="F9" s="81">
        <f t="shared" si="0"/>
        <v>27.64018691588785</v>
      </c>
      <c r="G9" s="42">
        <f>общая!G8</f>
        <v>47</v>
      </c>
      <c r="H9" s="66">
        <f>общая!H8</f>
        <v>5.2</v>
      </c>
      <c r="I9" s="86">
        <f t="shared" si="1"/>
        <v>11.063829787234043</v>
      </c>
      <c r="J9" s="43">
        <f>общая!J8</f>
        <v>930</v>
      </c>
      <c r="K9" s="67">
        <f>общая!K8</f>
        <v>95.8</v>
      </c>
      <c r="L9" s="81">
        <f t="shared" si="2"/>
        <v>10.301075268817204</v>
      </c>
    </row>
    <row r="10" spans="1:12" s="40" customFormat="1" ht="24.75" customHeight="1" thickBot="1">
      <c r="A10" s="36">
        <v>5</v>
      </c>
      <c r="B10" s="10">
        <f>общая!B9</f>
        <v>80610416</v>
      </c>
      <c r="C10" s="11" t="str">
        <f>общая!C9</f>
        <v>Майгазинский</v>
      </c>
      <c r="D10" s="43">
        <f>общая!D9</f>
        <v>159</v>
      </c>
      <c r="E10" s="65">
        <f>общая!E9</f>
        <v>30.3</v>
      </c>
      <c r="F10" s="81">
        <f t="shared" si="0"/>
        <v>19.056603773584907</v>
      </c>
      <c r="G10" s="42">
        <f>общая!G9</f>
        <v>22</v>
      </c>
      <c r="H10" s="66">
        <f>общая!H9</f>
        <v>4</v>
      </c>
      <c r="I10" s="86">
        <f t="shared" si="1"/>
        <v>18.181818181818183</v>
      </c>
      <c r="J10" s="43">
        <f>общая!J9</f>
        <v>511</v>
      </c>
      <c r="K10" s="67">
        <f>общая!K9</f>
        <v>55.9</v>
      </c>
      <c r="L10" s="81">
        <f t="shared" si="2"/>
        <v>10.939334637964775</v>
      </c>
    </row>
    <row r="11" spans="1:12" s="16" customFormat="1" ht="24.75" customHeight="1" thickBot="1">
      <c r="A11" s="12">
        <v>6</v>
      </c>
      <c r="B11" s="10">
        <f>общая!B10</f>
        <v>80610419</v>
      </c>
      <c r="C11" s="11" t="str">
        <f>общая!C10</f>
        <v>Нижнеискушинский</v>
      </c>
      <c r="D11" s="44">
        <f>общая!D10</f>
        <v>120</v>
      </c>
      <c r="E11" s="65">
        <f>общая!E10</f>
        <v>26.2</v>
      </c>
      <c r="F11" s="82">
        <f t="shared" si="0"/>
        <v>21.833333333333332</v>
      </c>
      <c r="G11" s="46">
        <f>общая!G10</f>
        <v>13</v>
      </c>
      <c r="H11" s="66">
        <f>общая!H10</f>
        <v>1.8</v>
      </c>
      <c r="I11" s="87">
        <f t="shared" si="1"/>
        <v>13.846153846153847</v>
      </c>
      <c r="J11" s="43">
        <f>общая!J10</f>
        <v>228</v>
      </c>
      <c r="K11" s="67">
        <f>общая!K10</f>
        <v>52.7</v>
      </c>
      <c r="L11" s="82">
        <f t="shared" si="2"/>
        <v>23.1140350877193</v>
      </c>
    </row>
    <row r="12" spans="1:12" s="16" customFormat="1" ht="24.75" customHeight="1" thickBot="1">
      <c r="A12" s="12">
        <v>7</v>
      </c>
      <c r="B12" s="10">
        <f>общая!B11</f>
        <v>80610422</v>
      </c>
      <c r="C12" s="11" t="str">
        <f>общая!C11</f>
        <v>Новобелокатайский</v>
      </c>
      <c r="D12" s="44">
        <f>общая!D11</f>
        <v>1294</v>
      </c>
      <c r="E12" s="65">
        <f>общая!E11</f>
        <v>219.8</v>
      </c>
      <c r="F12" s="82">
        <f t="shared" si="0"/>
        <v>16.98608964451314</v>
      </c>
      <c r="G12" s="46">
        <f>общая!G11</f>
        <v>1233</v>
      </c>
      <c r="H12" s="66">
        <f>общая!H11</f>
        <v>99.2</v>
      </c>
      <c r="I12" s="87">
        <f t="shared" si="1"/>
        <v>8.045417680454177</v>
      </c>
      <c r="J12" s="43">
        <f>общая!J11</f>
        <v>4250</v>
      </c>
      <c r="K12" s="67">
        <f>общая!K11</f>
        <v>597.4</v>
      </c>
      <c r="L12" s="82">
        <f t="shared" si="2"/>
        <v>14.056470588235292</v>
      </c>
    </row>
    <row r="13" spans="1:12" s="16" customFormat="1" ht="24.75" customHeight="1" thickBot="1">
      <c r="A13" s="12">
        <v>8</v>
      </c>
      <c r="B13" s="10">
        <f>общая!B12</f>
        <v>80610425</v>
      </c>
      <c r="C13" s="11" t="str">
        <f>общая!C12</f>
        <v>Ногушинский</v>
      </c>
      <c r="D13" s="44">
        <f>общая!D12</f>
        <v>189</v>
      </c>
      <c r="E13" s="65">
        <f>общая!E12</f>
        <v>71.9</v>
      </c>
      <c r="F13" s="82">
        <f t="shared" si="0"/>
        <v>38.042328042328045</v>
      </c>
      <c r="G13" s="46">
        <f>общая!G12</f>
        <v>5</v>
      </c>
      <c r="H13" s="66">
        <f>общая!H12</f>
        <v>3.2</v>
      </c>
      <c r="I13" s="87">
        <f t="shared" si="1"/>
        <v>64</v>
      </c>
      <c r="J13" s="43">
        <f>общая!J12</f>
        <v>238</v>
      </c>
      <c r="K13" s="67">
        <f>общая!K12</f>
        <v>47.8</v>
      </c>
      <c r="L13" s="82">
        <f t="shared" si="2"/>
        <v>20.084033613445378</v>
      </c>
    </row>
    <row r="14" spans="1:12" s="16" customFormat="1" ht="24.75" customHeight="1" thickBot="1">
      <c r="A14" s="12">
        <v>9</v>
      </c>
      <c r="B14" s="10">
        <f>общая!B13</f>
        <v>80610428</v>
      </c>
      <c r="C14" s="11" t="str">
        <f>общая!C13</f>
        <v>Старобелокатайский</v>
      </c>
      <c r="D14" s="44">
        <f>общая!D13</f>
        <v>290</v>
      </c>
      <c r="E14" s="65">
        <f>общая!E13</f>
        <v>84.2</v>
      </c>
      <c r="F14" s="82">
        <f t="shared" si="0"/>
        <v>29.03448275862069</v>
      </c>
      <c r="G14" s="46">
        <f>общая!G13</f>
        <v>33</v>
      </c>
      <c r="H14" s="66">
        <f>общая!H13</f>
        <v>9.8</v>
      </c>
      <c r="I14" s="87">
        <f t="shared" si="1"/>
        <v>29.6969696969697</v>
      </c>
      <c r="J14" s="43">
        <f>общая!J13</f>
        <v>397</v>
      </c>
      <c r="K14" s="67">
        <f>общая!K13</f>
        <v>69.6</v>
      </c>
      <c r="L14" s="82">
        <f t="shared" si="2"/>
        <v>17.531486146095716</v>
      </c>
    </row>
    <row r="15" spans="1:12" s="16" customFormat="1" ht="24.75" customHeight="1" thickBot="1">
      <c r="A15" s="12">
        <v>10</v>
      </c>
      <c r="B15" s="10">
        <f>общая!B14</f>
        <v>80610431</v>
      </c>
      <c r="C15" s="11" t="str">
        <f>общая!C14</f>
        <v>Тардавский</v>
      </c>
      <c r="D15" s="44">
        <f>общая!D14</f>
        <v>127</v>
      </c>
      <c r="E15" s="65">
        <f>общая!E14</f>
        <v>38.2</v>
      </c>
      <c r="F15" s="82">
        <f t="shared" si="0"/>
        <v>30.078740157480315</v>
      </c>
      <c r="G15" s="46">
        <f>общая!G14</f>
        <v>9</v>
      </c>
      <c r="H15" s="66">
        <f>общая!H14</f>
        <v>3</v>
      </c>
      <c r="I15" s="87">
        <f t="shared" si="1"/>
        <v>33.33333333333333</v>
      </c>
      <c r="J15" s="43">
        <f>общая!J14</f>
        <v>225</v>
      </c>
      <c r="K15" s="67">
        <f>общая!K14</f>
        <v>41.9</v>
      </c>
      <c r="L15" s="82">
        <f t="shared" si="2"/>
        <v>18.62222222222222</v>
      </c>
    </row>
    <row r="16" spans="1:12" s="16" customFormat="1" ht="24.75" customHeight="1" thickBot="1">
      <c r="A16" s="36">
        <v>11</v>
      </c>
      <c r="B16" s="10">
        <f>общая!B15</f>
        <v>80610434</v>
      </c>
      <c r="C16" s="11" t="str">
        <f>общая!C15</f>
        <v>Ургалинский</v>
      </c>
      <c r="D16" s="43">
        <f>общая!D15</f>
        <v>408</v>
      </c>
      <c r="E16" s="65">
        <f>общая!E15</f>
        <v>48.3</v>
      </c>
      <c r="F16" s="81">
        <f t="shared" si="0"/>
        <v>11.838235294117647</v>
      </c>
      <c r="G16" s="42">
        <f>общая!G15</f>
        <v>104</v>
      </c>
      <c r="H16" s="66">
        <f>общая!H15</f>
        <v>12.9</v>
      </c>
      <c r="I16" s="86">
        <f t="shared" si="1"/>
        <v>12.403846153846153</v>
      </c>
      <c r="J16" s="43">
        <f>общая!J15</f>
        <v>1140</v>
      </c>
      <c r="K16" s="67">
        <f>общая!K15</f>
        <v>145.3</v>
      </c>
      <c r="L16" s="81">
        <f t="shared" si="2"/>
        <v>12.745614035087721</v>
      </c>
    </row>
    <row r="17" spans="1:12" s="16" customFormat="1" ht="24.75" customHeight="1" thickBot="1">
      <c r="A17" s="12">
        <v>12</v>
      </c>
      <c r="B17" s="10">
        <f>общая!B16</f>
        <v>80610437</v>
      </c>
      <c r="C17" s="11" t="str">
        <f>общая!C16</f>
        <v>Утяшевский</v>
      </c>
      <c r="D17" s="44">
        <f>общая!D16</f>
        <v>263</v>
      </c>
      <c r="E17" s="65">
        <f>общая!E16</f>
        <v>59.4</v>
      </c>
      <c r="F17" s="82">
        <f t="shared" si="0"/>
        <v>22.585551330798477</v>
      </c>
      <c r="G17" s="46">
        <f>общая!G16</f>
        <v>15</v>
      </c>
      <c r="H17" s="66">
        <f>общая!H16</f>
        <v>4</v>
      </c>
      <c r="I17" s="87">
        <f t="shared" si="1"/>
        <v>26.666666666666668</v>
      </c>
      <c r="J17" s="43">
        <f>общая!J16</f>
        <v>304</v>
      </c>
      <c r="K17" s="67">
        <f>общая!K16</f>
        <v>69.5</v>
      </c>
      <c r="L17" s="82">
        <f t="shared" si="2"/>
        <v>22.861842105263158</v>
      </c>
    </row>
    <row r="18" spans="1:12" s="16" customFormat="1" ht="24.75" customHeight="1" thickBot="1">
      <c r="A18" s="12">
        <v>13</v>
      </c>
      <c r="B18" s="10">
        <f>общая!B17</f>
        <v>80610440</v>
      </c>
      <c r="C18" s="11" t="str">
        <f>общая!C17</f>
        <v>Яныбаевский</v>
      </c>
      <c r="D18" s="47">
        <f>общая!D17</f>
        <v>208</v>
      </c>
      <c r="E18" s="65">
        <f>общая!E17</f>
        <v>53.2</v>
      </c>
      <c r="F18" s="83">
        <f t="shared" si="0"/>
        <v>25.57692307692308</v>
      </c>
      <c r="G18" s="46">
        <f>общая!G17</f>
        <v>18</v>
      </c>
      <c r="H18" s="66">
        <f>общая!H17</f>
        <v>0.6</v>
      </c>
      <c r="I18" s="87">
        <f t="shared" si="1"/>
        <v>3.3333333333333335</v>
      </c>
      <c r="J18" s="43">
        <f>общая!J17</f>
        <v>402</v>
      </c>
      <c r="K18" s="67">
        <f>общая!K17</f>
        <v>73.5</v>
      </c>
      <c r="L18" s="82">
        <f t="shared" si="2"/>
        <v>18.28358208955224</v>
      </c>
    </row>
    <row r="19" spans="1:12" s="16" customFormat="1" ht="24.75" customHeight="1" thickBot="1">
      <c r="A19" s="13"/>
      <c r="B19" s="14"/>
      <c r="C19" s="15" t="str">
        <f>общая!C18</f>
        <v>Белокатайский район</v>
      </c>
      <c r="D19" s="48">
        <f>SUM(D6:D18)</f>
        <v>4313</v>
      </c>
      <c r="E19" s="65">
        <f>общая!E18</f>
        <v>904.2</v>
      </c>
      <c r="F19" s="84">
        <f>E19/D19*100</f>
        <v>20.964525852075123</v>
      </c>
      <c r="G19" s="49">
        <f>SUM(G6:G18)</f>
        <v>1594</v>
      </c>
      <c r="H19" s="66">
        <f>общая!H18</f>
        <v>160.5</v>
      </c>
      <c r="I19" s="88">
        <f>H19/G19*100</f>
        <v>10.069008782936011</v>
      </c>
      <c r="J19" s="43">
        <f>общая!J18</f>
        <v>9949</v>
      </c>
      <c r="K19" s="68">
        <f>SUM(K6:K18)</f>
        <v>1470.6</v>
      </c>
      <c r="L19" s="84">
        <f>K19/J19*100</f>
        <v>14.781385063825509</v>
      </c>
    </row>
    <row r="22" spans="4:6" ht="12.75">
      <c r="D22" s="60">
        <f>D19+G19+J19</f>
        <v>15856</v>
      </c>
      <c r="E22" s="60">
        <f>E19+H19+K19</f>
        <v>2535.3</v>
      </c>
      <c r="F22">
        <f>E22/D22*100</f>
        <v>15.989530776992938</v>
      </c>
    </row>
  </sheetData>
  <sheetProtection/>
  <mergeCells count="7">
    <mergeCell ref="A1:L1"/>
    <mergeCell ref="A4:A5"/>
    <mergeCell ref="B4:B5"/>
    <mergeCell ref="C4:C5"/>
    <mergeCell ref="D4:F4"/>
    <mergeCell ref="G4:I4"/>
    <mergeCell ref="J4:L4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3.875" style="0" customWidth="1"/>
    <col min="2" max="2" width="12.00390625" style="0" bestFit="1" customWidth="1"/>
    <col min="3" max="3" width="20.25390625" style="0" customWidth="1"/>
    <col min="4" max="5" width="12.125" style="0" customWidth="1"/>
    <col min="6" max="6" width="8.625" style="0" customWidth="1"/>
    <col min="7" max="8" width="12.125" style="0" customWidth="1"/>
    <col min="9" max="9" width="7.875" style="0" customWidth="1"/>
    <col min="10" max="11" width="12.125" style="0" customWidth="1"/>
    <col min="12" max="12" width="8.25390625" style="0" customWidth="1"/>
    <col min="14" max="14" width="11.625" style="0" customWidth="1"/>
    <col min="15" max="15" width="12.00390625" style="0" customWidth="1"/>
  </cols>
  <sheetData>
    <row r="1" spans="1:12" ht="23.25" customHeight="1">
      <c r="A1" s="229" t="s">
        <v>86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23.25" customHeight="1">
      <c r="A2" s="1"/>
      <c r="B2" s="1"/>
      <c r="C2" s="1"/>
      <c r="D2" s="1"/>
      <c r="E2" s="1"/>
      <c r="F2" s="1"/>
      <c r="G2" s="1"/>
      <c r="H2" s="1"/>
      <c r="I2" s="1" t="s">
        <v>92</v>
      </c>
      <c r="J2" s="1"/>
      <c r="K2" s="1"/>
      <c r="L2" s="1"/>
    </row>
    <row r="3" spans="11:12" ht="13.5" thickBot="1">
      <c r="K3" s="8"/>
      <c r="L3" t="s">
        <v>90</v>
      </c>
    </row>
    <row r="4" spans="1:12" s="16" customFormat="1" ht="20.25" customHeight="1" thickBot="1">
      <c r="A4" s="241" t="s">
        <v>78</v>
      </c>
      <c r="B4" s="243" t="s">
        <v>0</v>
      </c>
      <c r="C4" s="245" t="s">
        <v>79</v>
      </c>
      <c r="D4" s="247" t="s">
        <v>80</v>
      </c>
      <c r="E4" s="248"/>
      <c r="F4" s="249"/>
      <c r="G4" s="250" t="s">
        <v>81</v>
      </c>
      <c r="H4" s="248"/>
      <c r="I4" s="251"/>
      <c r="J4" s="247" t="s">
        <v>82</v>
      </c>
      <c r="K4" s="248"/>
      <c r="L4" s="249"/>
    </row>
    <row r="5" spans="1:12" s="16" customFormat="1" ht="20.25" customHeight="1" thickBot="1">
      <c r="A5" s="242"/>
      <c r="B5" s="244"/>
      <c r="C5" s="246"/>
      <c r="D5" s="17" t="s">
        <v>83</v>
      </c>
      <c r="E5" s="18" t="s">
        <v>84</v>
      </c>
      <c r="F5" s="19" t="s">
        <v>73</v>
      </c>
      <c r="G5" s="17" t="s">
        <v>83</v>
      </c>
      <c r="H5" s="18" t="s">
        <v>84</v>
      </c>
      <c r="I5" s="20" t="s">
        <v>73</v>
      </c>
      <c r="J5" s="17" t="s">
        <v>83</v>
      </c>
      <c r="K5" s="18" t="s">
        <v>84</v>
      </c>
      <c r="L5" s="19" t="s">
        <v>73</v>
      </c>
    </row>
    <row r="6" spans="1:16" s="16" customFormat="1" ht="20.25" customHeight="1" thickBot="1">
      <c r="A6" s="9">
        <v>1</v>
      </c>
      <c r="B6" s="10">
        <f>общая!B19</f>
        <v>80623404</v>
      </c>
      <c r="C6" s="11" t="str">
        <f>общая!C19</f>
        <v>Ариевский</v>
      </c>
      <c r="D6" s="44">
        <f>общая!D19</f>
        <v>354</v>
      </c>
      <c r="E6" s="69">
        <f>общая!E19</f>
        <v>35</v>
      </c>
      <c r="F6" s="90">
        <f aca="true" t="shared" si="0" ref="F6:F18">E6/D6*100</f>
        <v>9.887005649717514</v>
      </c>
      <c r="G6" s="46">
        <f>общая!G19</f>
        <v>48</v>
      </c>
      <c r="H6" s="70">
        <f>общая!H19</f>
        <v>7.6</v>
      </c>
      <c r="I6" s="91">
        <f aca="true" t="shared" si="1" ref="I6:I18">H6/G6*100</f>
        <v>15.833333333333332</v>
      </c>
      <c r="J6" s="50">
        <f>общая!J19</f>
        <v>346</v>
      </c>
      <c r="K6" s="71">
        <f>общая!K19</f>
        <v>13.3</v>
      </c>
      <c r="L6" s="89">
        <f aca="true" t="shared" si="2" ref="L6:L18">K6/J6*100</f>
        <v>3.8439306358381504</v>
      </c>
      <c r="N6" s="61">
        <f>E6+H6+K6</f>
        <v>55.900000000000006</v>
      </c>
      <c r="O6" s="61">
        <f aca="true" t="shared" si="3" ref="O6:O19">D6+G6+J6</f>
        <v>748</v>
      </c>
      <c r="P6" s="64">
        <f>N6/O6*100</f>
        <v>7.473262032085562</v>
      </c>
    </row>
    <row r="7" spans="1:16" s="16" customFormat="1" ht="20.25" customHeight="1" thickBot="1">
      <c r="A7" s="12">
        <v>2</v>
      </c>
      <c r="B7" s="10">
        <f>общая!B20</f>
        <v>80623406</v>
      </c>
      <c r="C7" s="11" t="str">
        <f>общая!C20</f>
        <v>Вознесенский</v>
      </c>
      <c r="D7" s="44">
        <f>общая!D20</f>
        <v>782</v>
      </c>
      <c r="E7" s="69">
        <f>общая!E20</f>
        <v>152.6</v>
      </c>
      <c r="F7" s="82">
        <f t="shared" si="0"/>
        <v>19.514066496163682</v>
      </c>
      <c r="G7" s="46">
        <f>общая!G20</f>
        <v>60</v>
      </c>
      <c r="H7" s="70">
        <f>общая!H20</f>
        <v>8.6</v>
      </c>
      <c r="I7" s="87">
        <f t="shared" si="1"/>
        <v>14.333333333333334</v>
      </c>
      <c r="J7" s="50">
        <f>общая!J20</f>
        <v>1174</v>
      </c>
      <c r="K7" s="71">
        <f>общая!K20</f>
        <v>264.8</v>
      </c>
      <c r="L7" s="78">
        <f t="shared" si="2"/>
        <v>22.555366269165248</v>
      </c>
      <c r="N7" s="61">
        <f aca="true" t="shared" si="4" ref="N7:N19">E7+H7+K7</f>
        <v>426</v>
      </c>
      <c r="O7" s="61">
        <f t="shared" si="3"/>
        <v>2016</v>
      </c>
      <c r="P7" s="64">
        <f aca="true" t="shared" si="5" ref="P7:P19">N7/O7*100</f>
        <v>21.13095238095238</v>
      </c>
    </row>
    <row r="8" spans="1:16" s="16" customFormat="1" ht="20.25" customHeight="1" thickBot="1">
      <c r="A8" s="12">
        <v>3</v>
      </c>
      <c r="B8" s="10">
        <f>общая!B21</f>
        <v>80623407</v>
      </c>
      <c r="C8" s="11" t="str">
        <f>общая!C21</f>
        <v>Дуванский</v>
      </c>
      <c r="D8" s="44">
        <f>общая!D21</f>
        <v>816</v>
      </c>
      <c r="E8" s="69">
        <f>общая!E21</f>
        <v>140.4</v>
      </c>
      <c r="F8" s="82">
        <f t="shared" si="0"/>
        <v>17.205882352941178</v>
      </c>
      <c r="G8" s="46">
        <f>общая!G21</f>
        <v>220</v>
      </c>
      <c r="H8" s="70">
        <f>общая!H21</f>
        <v>24.1</v>
      </c>
      <c r="I8" s="87">
        <f t="shared" si="1"/>
        <v>10.954545454545455</v>
      </c>
      <c r="J8" s="50">
        <f>общая!J21</f>
        <v>1709</v>
      </c>
      <c r="K8" s="71">
        <f>общая!K21</f>
        <v>283.2</v>
      </c>
      <c r="L8" s="78">
        <f t="shared" si="2"/>
        <v>16.571094207138675</v>
      </c>
      <c r="N8" s="61">
        <f t="shared" si="4"/>
        <v>447.7</v>
      </c>
      <c r="O8" s="61">
        <f t="shared" si="3"/>
        <v>2745</v>
      </c>
      <c r="P8" s="64">
        <f t="shared" si="5"/>
        <v>16.309653916211293</v>
      </c>
    </row>
    <row r="9" spans="1:16" s="16" customFormat="1" ht="20.25" customHeight="1" thickBot="1">
      <c r="A9" s="12">
        <v>4</v>
      </c>
      <c r="B9" s="10">
        <f>общая!B22</f>
        <v>80623413</v>
      </c>
      <c r="C9" s="11" t="str">
        <f>общая!C22</f>
        <v>Заимкинский</v>
      </c>
      <c r="D9" s="44">
        <f>общая!D22</f>
        <v>83</v>
      </c>
      <c r="E9" s="69">
        <f>общая!E22</f>
        <v>22.6</v>
      </c>
      <c r="F9" s="82">
        <f t="shared" si="0"/>
        <v>27.228915662650603</v>
      </c>
      <c r="G9" s="46">
        <f>общая!G22</f>
        <v>5</v>
      </c>
      <c r="H9" s="70">
        <f>общая!H22</f>
        <v>3.3</v>
      </c>
      <c r="I9" s="87">
        <f t="shared" si="1"/>
        <v>65.99999999999999</v>
      </c>
      <c r="J9" s="50">
        <f>общая!J22</f>
        <v>385</v>
      </c>
      <c r="K9" s="71">
        <f>общая!K22</f>
        <v>49.7</v>
      </c>
      <c r="L9" s="78">
        <f t="shared" si="2"/>
        <v>12.909090909090908</v>
      </c>
      <c r="N9" s="61">
        <f t="shared" si="4"/>
        <v>75.60000000000001</v>
      </c>
      <c r="O9" s="61">
        <f t="shared" si="3"/>
        <v>473</v>
      </c>
      <c r="P9" s="64">
        <f t="shared" si="5"/>
        <v>15.983086680761103</v>
      </c>
    </row>
    <row r="10" spans="1:16" s="16" customFormat="1" ht="20.25" customHeight="1" thickBot="1">
      <c r="A10" s="12">
        <v>5</v>
      </c>
      <c r="B10" s="10">
        <f>общая!B23</f>
        <v>80623419</v>
      </c>
      <c r="C10" s="11" t="str">
        <f>общая!C23</f>
        <v>Лемазинский</v>
      </c>
      <c r="D10" s="44">
        <f>общая!D23</f>
        <v>207</v>
      </c>
      <c r="E10" s="69">
        <f>общая!E23</f>
        <v>17.4</v>
      </c>
      <c r="F10" s="82">
        <f t="shared" si="0"/>
        <v>8.405797101449275</v>
      </c>
      <c r="G10" s="46">
        <f>общая!G23</f>
        <v>11</v>
      </c>
      <c r="H10" s="70">
        <f>общая!H23</f>
        <v>1.3</v>
      </c>
      <c r="I10" s="87">
        <f t="shared" si="1"/>
        <v>11.818181818181818</v>
      </c>
      <c r="J10" s="50">
        <f>общая!J23</f>
        <v>157</v>
      </c>
      <c r="K10" s="71">
        <f>общая!K23</f>
        <v>12.9</v>
      </c>
      <c r="L10" s="78">
        <f t="shared" si="2"/>
        <v>8.21656050955414</v>
      </c>
      <c r="N10" s="61">
        <f t="shared" si="4"/>
        <v>31.6</v>
      </c>
      <c r="O10" s="61">
        <f t="shared" si="3"/>
        <v>375</v>
      </c>
      <c r="P10" s="64">
        <f t="shared" si="5"/>
        <v>8.426666666666668</v>
      </c>
    </row>
    <row r="11" spans="1:16" s="16" customFormat="1" ht="20.25" customHeight="1" thickBot="1">
      <c r="A11" s="12">
        <v>6</v>
      </c>
      <c r="B11" s="10">
        <f>общая!B24</f>
        <v>80623422</v>
      </c>
      <c r="C11" s="11" t="str">
        <f>общая!C24</f>
        <v>Месягутовский</v>
      </c>
      <c r="D11" s="44">
        <f>общая!D24</f>
        <v>3258</v>
      </c>
      <c r="E11" s="69">
        <f>общая!E24</f>
        <v>358.3</v>
      </c>
      <c r="F11" s="82">
        <f t="shared" si="0"/>
        <v>10.997544505831799</v>
      </c>
      <c r="G11" s="46">
        <f>общая!G24</f>
        <v>2561</v>
      </c>
      <c r="H11" s="70">
        <f>общая!H24</f>
        <v>452.1</v>
      </c>
      <c r="I11" s="87">
        <f t="shared" si="1"/>
        <v>17.65326044513862</v>
      </c>
      <c r="J11" s="50">
        <f>общая!J24</f>
        <v>8121</v>
      </c>
      <c r="K11" s="71">
        <f>общая!K24</f>
        <v>1290.6</v>
      </c>
      <c r="L11" s="78">
        <f t="shared" si="2"/>
        <v>15.892131510897672</v>
      </c>
      <c r="N11" s="61">
        <f t="shared" si="4"/>
        <v>2101</v>
      </c>
      <c r="O11" s="61">
        <f t="shared" si="3"/>
        <v>13940</v>
      </c>
      <c r="P11" s="64">
        <f t="shared" si="5"/>
        <v>15.071736011477762</v>
      </c>
    </row>
    <row r="12" spans="1:16" s="16" customFormat="1" ht="20.25" customHeight="1" thickBot="1">
      <c r="A12" s="12">
        <v>7</v>
      </c>
      <c r="B12" s="10">
        <f>общая!B25</f>
        <v>80623425</v>
      </c>
      <c r="C12" s="11" t="str">
        <f>общая!C25</f>
        <v>Метелинский</v>
      </c>
      <c r="D12" s="44">
        <f>общая!D25</f>
        <v>397</v>
      </c>
      <c r="E12" s="69">
        <f>общая!E25</f>
        <v>55.6</v>
      </c>
      <c r="F12" s="82">
        <f t="shared" si="0"/>
        <v>14.005037783375315</v>
      </c>
      <c r="G12" s="46">
        <f>общая!G25</f>
        <v>16</v>
      </c>
      <c r="H12" s="70">
        <f>общая!H25</f>
        <v>2.3</v>
      </c>
      <c r="I12" s="87">
        <f t="shared" si="1"/>
        <v>14.374999999999998</v>
      </c>
      <c r="J12" s="50">
        <f>общая!J25</f>
        <v>369</v>
      </c>
      <c r="K12" s="71">
        <f>общая!K25</f>
        <v>42.5</v>
      </c>
      <c r="L12" s="78">
        <f t="shared" si="2"/>
        <v>11.517615176151761</v>
      </c>
      <c r="N12" s="61">
        <f t="shared" si="4"/>
        <v>100.4</v>
      </c>
      <c r="O12" s="61">
        <f t="shared" si="3"/>
        <v>782</v>
      </c>
      <c r="P12" s="64">
        <f t="shared" si="5"/>
        <v>12.838874680306905</v>
      </c>
    </row>
    <row r="13" spans="1:16" s="16" customFormat="1" ht="20.25" customHeight="1" thickBot="1">
      <c r="A13" s="12">
        <v>8</v>
      </c>
      <c r="B13" s="10">
        <f>общая!B26</f>
        <v>80623428</v>
      </c>
      <c r="C13" s="11" t="str">
        <f>общая!C26</f>
        <v>Михайловский</v>
      </c>
      <c r="D13" s="44">
        <f>общая!D26</f>
        <v>435</v>
      </c>
      <c r="E13" s="69">
        <f>общая!E26</f>
        <v>65.1</v>
      </c>
      <c r="F13" s="82">
        <f t="shared" si="0"/>
        <v>14.965517241379308</v>
      </c>
      <c r="G13" s="46">
        <f>общая!G26</f>
        <v>46</v>
      </c>
      <c r="H13" s="70">
        <f>общая!H26</f>
        <v>3.6</v>
      </c>
      <c r="I13" s="87">
        <f t="shared" si="1"/>
        <v>7.82608695652174</v>
      </c>
      <c r="J13" s="50">
        <f>общая!J26</f>
        <v>396</v>
      </c>
      <c r="K13" s="71">
        <f>общая!K26</f>
        <v>35.5</v>
      </c>
      <c r="L13" s="78">
        <f t="shared" si="2"/>
        <v>8.964646464646464</v>
      </c>
      <c r="N13" s="61">
        <f t="shared" si="4"/>
        <v>104.19999999999999</v>
      </c>
      <c r="O13" s="61">
        <f t="shared" si="3"/>
        <v>877</v>
      </c>
      <c r="P13" s="64">
        <f t="shared" si="5"/>
        <v>11.88141391106043</v>
      </c>
    </row>
    <row r="14" spans="1:16" s="16" customFormat="1" ht="20.25" customHeight="1" thickBot="1">
      <c r="A14" s="12">
        <v>9</v>
      </c>
      <c r="B14" s="10">
        <f>общая!B27</f>
        <v>80623431</v>
      </c>
      <c r="C14" s="11" t="str">
        <f>общая!C27</f>
        <v>Рухтинский</v>
      </c>
      <c r="D14" s="44">
        <f>общая!D27</f>
        <v>524</v>
      </c>
      <c r="E14" s="69">
        <f>общая!E27</f>
        <v>81.8</v>
      </c>
      <c r="F14" s="82">
        <f t="shared" si="0"/>
        <v>15.610687022900763</v>
      </c>
      <c r="G14" s="46">
        <f>общая!G27</f>
        <v>33</v>
      </c>
      <c r="H14" s="70">
        <f>общая!H27</f>
        <v>2.7</v>
      </c>
      <c r="I14" s="87">
        <f t="shared" si="1"/>
        <v>8.181818181818182</v>
      </c>
      <c r="J14" s="50">
        <f>общая!J27</f>
        <v>558</v>
      </c>
      <c r="K14" s="71">
        <f>общая!K27</f>
        <v>56</v>
      </c>
      <c r="L14" s="78">
        <f t="shared" si="2"/>
        <v>10.03584229390681</v>
      </c>
      <c r="N14" s="61">
        <f t="shared" si="4"/>
        <v>140.5</v>
      </c>
      <c r="O14" s="61">
        <f t="shared" si="3"/>
        <v>1115</v>
      </c>
      <c r="P14" s="64">
        <f t="shared" si="5"/>
        <v>12.600896860986547</v>
      </c>
    </row>
    <row r="15" spans="1:16" s="16" customFormat="1" ht="20.25" customHeight="1" thickBot="1">
      <c r="A15" s="12">
        <v>10</v>
      </c>
      <c r="B15" s="10">
        <f>общая!B28</f>
        <v>80623433</v>
      </c>
      <c r="C15" s="11" t="str">
        <f>общая!C28</f>
        <v>Сальевский</v>
      </c>
      <c r="D15" s="44">
        <f>общая!D28</f>
        <v>341</v>
      </c>
      <c r="E15" s="69">
        <f>общая!E28</f>
        <v>51.7</v>
      </c>
      <c r="F15" s="82">
        <f t="shared" si="0"/>
        <v>15.161290322580644</v>
      </c>
      <c r="G15" s="46">
        <f>общая!G28</f>
        <v>38</v>
      </c>
      <c r="H15" s="70">
        <f>общая!H28</f>
        <v>1.2</v>
      </c>
      <c r="I15" s="87">
        <f t="shared" si="1"/>
        <v>3.1578947368421053</v>
      </c>
      <c r="J15" s="50">
        <f>общая!J28</f>
        <v>358</v>
      </c>
      <c r="K15" s="71">
        <f>общая!K28</f>
        <v>78.6</v>
      </c>
      <c r="L15" s="78">
        <f t="shared" si="2"/>
        <v>21.955307262569832</v>
      </c>
      <c r="N15" s="61">
        <f t="shared" si="4"/>
        <v>131.5</v>
      </c>
      <c r="O15" s="61">
        <f t="shared" si="3"/>
        <v>737</v>
      </c>
      <c r="P15" s="64">
        <f t="shared" si="5"/>
        <v>17.84260515603799</v>
      </c>
    </row>
    <row r="16" spans="1:16" s="16" customFormat="1" ht="20.25" customHeight="1" thickBot="1">
      <c r="A16" s="12">
        <v>11</v>
      </c>
      <c r="B16" s="10">
        <f>общая!B29</f>
        <v>80623434</v>
      </c>
      <c r="C16" s="11" t="str">
        <f>общая!C29</f>
        <v>Сикиязский</v>
      </c>
      <c r="D16" s="44">
        <f>общая!D29</f>
        <v>560</v>
      </c>
      <c r="E16" s="69">
        <f>общая!E29</f>
        <v>49.1</v>
      </c>
      <c r="F16" s="82">
        <f t="shared" si="0"/>
        <v>8.767857142857142</v>
      </c>
      <c r="G16" s="46">
        <f>общая!G29</f>
        <v>58</v>
      </c>
      <c r="H16" s="70">
        <f>общая!H29</f>
        <v>5.8</v>
      </c>
      <c r="I16" s="87">
        <f t="shared" si="1"/>
        <v>10</v>
      </c>
      <c r="J16" s="50">
        <f>общая!J29</f>
        <v>643</v>
      </c>
      <c r="K16" s="71">
        <f>общая!K29</f>
        <v>84.4</v>
      </c>
      <c r="L16" s="78">
        <f t="shared" si="2"/>
        <v>13.12597200622084</v>
      </c>
      <c r="N16" s="61">
        <f t="shared" si="4"/>
        <v>139.3</v>
      </c>
      <c r="O16" s="61">
        <f t="shared" si="3"/>
        <v>1261</v>
      </c>
      <c r="P16" s="64">
        <f t="shared" si="5"/>
        <v>11.04678826328311</v>
      </c>
    </row>
    <row r="17" spans="1:16" s="16" customFormat="1" ht="20.25" customHeight="1" thickBot="1">
      <c r="A17" s="12">
        <v>12</v>
      </c>
      <c r="B17" s="10">
        <f>общая!B30</f>
        <v>80623440</v>
      </c>
      <c r="C17" s="11" t="str">
        <f>общая!C30</f>
        <v>Улькундинский</v>
      </c>
      <c r="D17" s="44">
        <f>общая!D30</f>
        <v>548</v>
      </c>
      <c r="E17" s="69">
        <f>общая!E30</f>
        <v>43.9</v>
      </c>
      <c r="F17" s="82">
        <f t="shared" si="0"/>
        <v>8.010948905109489</v>
      </c>
      <c r="G17" s="46">
        <f>общая!G30</f>
        <v>54</v>
      </c>
      <c r="H17" s="70">
        <f>общая!H30</f>
        <v>11.4</v>
      </c>
      <c r="I17" s="87">
        <f t="shared" si="1"/>
        <v>21.11111111111111</v>
      </c>
      <c r="J17" s="50">
        <f>общая!J30</f>
        <v>810</v>
      </c>
      <c r="K17" s="71">
        <f>общая!K30</f>
        <v>66.3</v>
      </c>
      <c r="L17" s="78">
        <f t="shared" si="2"/>
        <v>8.185185185185183</v>
      </c>
      <c r="N17" s="61">
        <f t="shared" si="4"/>
        <v>121.6</v>
      </c>
      <c r="O17" s="61">
        <f t="shared" si="3"/>
        <v>1412</v>
      </c>
      <c r="P17" s="64">
        <f t="shared" si="5"/>
        <v>8.611898016997168</v>
      </c>
    </row>
    <row r="18" spans="1:16" s="16" customFormat="1" ht="20.25" customHeight="1" thickBot="1">
      <c r="A18" s="12">
        <v>13</v>
      </c>
      <c r="B18" s="10">
        <f>общая!B31</f>
        <v>80623443</v>
      </c>
      <c r="C18" s="11" t="str">
        <f>общая!C31</f>
        <v>Ярославский</v>
      </c>
      <c r="D18" s="44">
        <f>общая!D31</f>
        <v>731</v>
      </c>
      <c r="E18" s="69">
        <f>общая!E31</f>
        <v>132.9</v>
      </c>
      <c r="F18" s="82">
        <f t="shared" si="0"/>
        <v>18.18057455540356</v>
      </c>
      <c r="G18" s="46">
        <f>общая!G31</f>
        <v>74</v>
      </c>
      <c r="H18" s="70">
        <f>общая!H31</f>
        <v>5.8</v>
      </c>
      <c r="I18" s="87">
        <f t="shared" si="1"/>
        <v>7.837837837837839</v>
      </c>
      <c r="J18" s="50">
        <f>общая!J31</f>
        <v>1121</v>
      </c>
      <c r="K18" s="71">
        <f>общая!K31</f>
        <v>173</v>
      </c>
      <c r="L18" s="78">
        <f t="shared" si="2"/>
        <v>15.43264942016057</v>
      </c>
      <c r="N18" s="61">
        <f t="shared" si="4"/>
        <v>311.70000000000005</v>
      </c>
      <c r="O18" s="61">
        <f t="shared" si="3"/>
        <v>1926</v>
      </c>
      <c r="P18" s="64">
        <f t="shared" si="5"/>
        <v>16.183800623052964</v>
      </c>
    </row>
    <row r="19" spans="1:16" s="16" customFormat="1" ht="20.25" customHeight="1" thickBot="1">
      <c r="A19" s="13"/>
      <c r="B19" s="14"/>
      <c r="C19" s="15" t="s">
        <v>15</v>
      </c>
      <c r="D19" s="48">
        <f>SUM(D6:D18)</f>
        <v>9036</v>
      </c>
      <c r="E19" s="69">
        <f>общая!E32</f>
        <v>1206.4</v>
      </c>
      <c r="F19" s="84">
        <f>E19/D19*100</f>
        <v>13.3510402833112</v>
      </c>
      <c r="G19" s="49">
        <f>SUM(G6:G18)</f>
        <v>3224</v>
      </c>
      <c r="H19" s="70">
        <f>общая!H32</f>
        <v>529.8</v>
      </c>
      <c r="I19" s="92">
        <f>(I6+I7+I8+I9+I10+I11+I12+I13+I14+I15+I16+I17+I18)/13</f>
        <v>16.08326178528181</v>
      </c>
      <c r="J19" s="50">
        <f>общая!J32</f>
        <v>16147</v>
      </c>
      <c r="K19" s="71">
        <f>общая!K32</f>
        <v>2450.8</v>
      </c>
      <c r="L19" s="79">
        <f>K19/J19*100</f>
        <v>15.178051650461388</v>
      </c>
      <c r="N19" s="61">
        <f t="shared" si="4"/>
        <v>4187</v>
      </c>
      <c r="O19" s="61">
        <f t="shared" si="3"/>
        <v>28407</v>
      </c>
      <c r="P19" s="64">
        <f t="shared" si="5"/>
        <v>14.739324814306332</v>
      </c>
    </row>
    <row r="21" spans="4:6" ht="12.75">
      <c r="D21" s="60">
        <f>D19+G19+J19</f>
        <v>28407</v>
      </c>
      <c r="E21" s="60">
        <f>E19+H19+K19</f>
        <v>4187</v>
      </c>
      <c r="F21" s="59">
        <f>E21/D21*100</f>
        <v>14.739324814306332</v>
      </c>
    </row>
  </sheetData>
  <sheetProtection/>
  <mergeCells count="7">
    <mergeCell ref="A1:L1"/>
    <mergeCell ref="A4:A5"/>
    <mergeCell ref="B4:B5"/>
    <mergeCell ref="C4:C5"/>
    <mergeCell ref="D4:F4"/>
    <mergeCell ref="G4:I4"/>
    <mergeCell ref="J4:L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3.875" style="0" customWidth="1"/>
    <col min="2" max="2" width="12.00390625" style="0" bestFit="1" customWidth="1"/>
    <col min="3" max="3" width="20.25390625" style="0" customWidth="1"/>
    <col min="4" max="5" width="12.125" style="0" customWidth="1"/>
    <col min="6" max="6" width="8.625" style="0" customWidth="1"/>
    <col min="7" max="8" width="12.125" style="0" customWidth="1"/>
    <col min="9" max="9" width="7.875" style="0" customWidth="1"/>
    <col min="10" max="11" width="12.125" style="0" customWidth="1"/>
    <col min="12" max="12" width="8.25390625" style="0" customWidth="1"/>
  </cols>
  <sheetData>
    <row r="1" spans="1:12" ht="23.25" customHeight="1">
      <c r="A1" s="229" t="s">
        <v>87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23.25" customHeight="1">
      <c r="A2" s="1"/>
      <c r="B2" s="1"/>
      <c r="C2" s="1"/>
      <c r="D2" s="1"/>
      <c r="E2" s="1"/>
      <c r="F2" s="1"/>
      <c r="G2" s="1"/>
      <c r="H2" s="1"/>
      <c r="I2" s="1"/>
      <c r="J2" s="1" t="s">
        <v>92</v>
      </c>
      <c r="K2" s="1"/>
      <c r="L2" s="1"/>
    </row>
    <row r="3" spans="11:12" ht="12.75">
      <c r="K3" s="8"/>
      <c r="L3" t="s">
        <v>90</v>
      </c>
    </row>
    <row r="4" spans="1:12" ht="24" customHeight="1">
      <c r="A4" s="252" t="s">
        <v>78</v>
      </c>
      <c r="B4" s="253" t="s">
        <v>0</v>
      </c>
      <c r="C4" s="253" t="s">
        <v>79</v>
      </c>
      <c r="D4" s="252" t="s">
        <v>80</v>
      </c>
      <c r="E4" s="252"/>
      <c r="F4" s="252"/>
      <c r="G4" s="252" t="s">
        <v>81</v>
      </c>
      <c r="H4" s="252"/>
      <c r="I4" s="252"/>
      <c r="J4" s="252" t="s">
        <v>82</v>
      </c>
      <c r="K4" s="252"/>
      <c r="L4" s="252"/>
    </row>
    <row r="5" spans="1:12" ht="27" customHeight="1">
      <c r="A5" s="252"/>
      <c r="B5" s="253"/>
      <c r="C5" s="253"/>
      <c r="D5" s="22" t="s">
        <v>83</v>
      </c>
      <c r="E5" s="22" t="s">
        <v>84</v>
      </c>
      <c r="F5" s="22" t="s">
        <v>73</v>
      </c>
      <c r="G5" s="22" t="s">
        <v>83</v>
      </c>
      <c r="H5" s="22" t="s">
        <v>84</v>
      </c>
      <c r="I5" s="22" t="s">
        <v>73</v>
      </c>
      <c r="J5" s="22" t="s">
        <v>83</v>
      </c>
      <c r="K5" s="22" t="s">
        <v>84</v>
      </c>
      <c r="L5" s="22" t="s">
        <v>73</v>
      </c>
    </row>
    <row r="6" spans="1:12" ht="20.25" customHeight="1">
      <c r="A6" s="31">
        <v>1</v>
      </c>
      <c r="B6" s="32">
        <f>общая!B33</f>
        <v>80636405</v>
      </c>
      <c r="C6" s="32" t="str">
        <f>общая!C33</f>
        <v>Абзаевский</v>
      </c>
      <c r="D6" s="45">
        <f>общая!D33</f>
        <v>295</v>
      </c>
      <c r="E6" s="72">
        <f>общая!E33</f>
        <v>26.7</v>
      </c>
      <c r="F6" s="93">
        <f aca="true" t="shared" si="0" ref="F6:F15">E6/D6*100</f>
        <v>9.05084745762712</v>
      </c>
      <c r="G6" s="45">
        <f>общая!G33</f>
        <v>19</v>
      </c>
      <c r="H6" s="72">
        <f>общая!H33</f>
        <v>1.3</v>
      </c>
      <c r="I6" s="93">
        <f aca="true" t="shared" si="1" ref="I6:I14">H6/G6*100</f>
        <v>6.842105263157896</v>
      </c>
      <c r="J6" s="45">
        <f>общая!J33</f>
        <v>289</v>
      </c>
      <c r="K6" s="72">
        <f>общая!K33</f>
        <v>33.9</v>
      </c>
      <c r="L6" s="93">
        <f aca="true" t="shared" si="2" ref="L6:L14">K6/J6*100</f>
        <v>11.730103806228373</v>
      </c>
    </row>
    <row r="7" spans="1:12" ht="20.25" customHeight="1">
      <c r="A7" s="31">
        <v>2</v>
      </c>
      <c r="B7" s="32">
        <f>общая!B34</f>
        <v>80636410</v>
      </c>
      <c r="C7" s="32" t="str">
        <f>общая!C34</f>
        <v>Арслановский</v>
      </c>
      <c r="D7" s="45">
        <f>общая!D34</f>
        <v>490</v>
      </c>
      <c r="E7" s="72">
        <f>общая!E34</f>
        <v>87.9</v>
      </c>
      <c r="F7" s="93">
        <f t="shared" si="0"/>
        <v>17.93877551020408</v>
      </c>
      <c r="G7" s="45">
        <f>общая!G34</f>
        <v>95</v>
      </c>
      <c r="H7" s="72">
        <f>общая!H34</f>
        <v>35.7</v>
      </c>
      <c r="I7" s="93">
        <f t="shared" si="1"/>
        <v>37.578947368421055</v>
      </c>
      <c r="J7" s="45">
        <f>общая!J34</f>
        <v>932</v>
      </c>
      <c r="K7" s="72">
        <f>общая!K34</f>
        <v>102.3</v>
      </c>
      <c r="L7" s="93">
        <f t="shared" si="2"/>
        <v>10.976394849785407</v>
      </c>
    </row>
    <row r="8" spans="1:12" ht="20.25" customHeight="1">
      <c r="A8" s="31">
        <v>3</v>
      </c>
      <c r="B8" s="32">
        <f>общая!B35</f>
        <v>80636415</v>
      </c>
      <c r="C8" s="32" t="str">
        <f>общая!C35</f>
        <v>Верхнекигинский</v>
      </c>
      <c r="D8" s="45">
        <f>общая!D35</f>
        <v>1836</v>
      </c>
      <c r="E8" s="72">
        <f>общая!E35</f>
        <v>227</v>
      </c>
      <c r="F8" s="93">
        <f t="shared" si="0"/>
        <v>12.363834422657952</v>
      </c>
      <c r="G8" s="45">
        <f>общая!G35</f>
        <v>1370</v>
      </c>
      <c r="H8" s="72">
        <f>общая!H35</f>
        <v>54.1</v>
      </c>
      <c r="I8" s="93">
        <f t="shared" si="1"/>
        <v>3.948905109489051</v>
      </c>
      <c r="J8" s="45">
        <f>общая!J35</f>
        <v>4480</v>
      </c>
      <c r="K8" s="72">
        <f>общая!K35</f>
        <v>527</v>
      </c>
      <c r="L8" s="93">
        <f t="shared" si="2"/>
        <v>11.763392857142858</v>
      </c>
    </row>
    <row r="9" spans="1:12" ht="20.25" customHeight="1">
      <c r="A9" s="31">
        <v>4</v>
      </c>
      <c r="B9" s="32">
        <f>общая!B36</f>
        <v>80636420</v>
      </c>
      <c r="C9" s="32" t="str">
        <f>общая!C36</f>
        <v>Еланлинский</v>
      </c>
      <c r="D9" s="45">
        <f>общая!D36</f>
        <v>370</v>
      </c>
      <c r="E9" s="72">
        <f>общая!E36</f>
        <v>56.1</v>
      </c>
      <c r="F9" s="93">
        <f t="shared" si="0"/>
        <v>15.162162162162163</v>
      </c>
      <c r="G9" s="45">
        <f>общая!G36</f>
        <v>76</v>
      </c>
      <c r="H9" s="72">
        <f>общая!H36</f>
        <v>24.5</v>
      </c>
      <c r="I9" s="93">
        <f t="shared" si="1"/>
        <v>32.23684210526316</v>
      </c>
      <c r="J9" s="45">
        <f>общая!J36</f>
        <v>641</v>
      </c>
      <c r="K9" s="72">
        <f>общая!K36</f>
        <v>50.1</v>
      </c>
      <c r="L9" s="93">
        <f t="shared" si="2"/>
        <v>7.815912636505461</v>
      </c>
    </row>
    <row r="10" spans="1:12" ht="20.25" customHeight="1">
      <c r="A10" s="31">
        <v>5</v>
      </c>
      <c r="B10" s="32">
        <f>общая!B37</f>
        <v>80636425</v>
      </c>
      <c r="C10" s="32" t="str">
        <f>общая!C37</f>
        <v>Душанбековский</v>
      </c>
      <c r="D10" s="45">
        <f>общая!D37</f>
        <v>266</v>
      </c>
      <c r="E10" s="72">
        <f>общая!E37</f>
        <v>48.8</v>
      </c>
      <c r="F10" s="93">
        <f t="shared" si="0"/>
        <v>18.345864661654137</v>
      </c>
      <c r="G10" s="45">
        <f>общая!G37</f>
        <v>47</v>
      </c>
      <c r="H10" s="72">
        <f>общая!H37</f>
        <v>3.5</v>
      </c>
      <c r="I10" s="93">
        <f t="shared" si="1"/>
        <v>7.446808510638298</v>
      </c>
      <c r="J10" s="45">
        <f>общая!J37</f>
        <v>662</v>
      </c>
      <c r="K10" s="72">
        <f>общая!K37</f>
        <v>70.3</v>
      </c>
      <c r="L10" s="93">
        <f t="shared" si="2"/>
        <v>10.619335347432024</v>
      </c>
    </row>
    <row r="11" spans="1:12" ht="20.25" customHeight="1">
      <c r="A11" s="31">
        <v>6</v>
      </c>
      <c r="B11" s="32">
        <f>общая!B38</f>
        <v>80636430</v>
      </c>
      <c r="C11" s="32" t="str">
        <f>общая!C38</f>
        <v>Ибраевский</v>
      </c>
      <c r="D11" s="45">
        <f>общая!D38</f>
        <v>341</v>
      </c>
      <c r="E11" s="72">
        <f>общая!E38</f>
        <v>56.4</v>
      </c>
      <c r="F11" s="93">
        <f t="shared" si="0"/>
        <v>16.53958944281525</v>
      </c>
      <c r="G11" s="45">
        <f>общая!G38</f>
        <v>42</v>
      </c>
      <c r="H11" s="72">
        <f>общая!H38</f>
        <v>3.7</v>
      </c>
      <c r="I11" s="93">
        <f t="shared" si="1"/>
        <v>8.80952380952381</v>
      </c>
      <c r="J11" s="45">
        <f>общая!J38</f>
        <v>600</v>
      </c>
      <c r="K11" s="72">
        <f>общая!K38</f>
        <v>61.3</v>
      </c>
      <c r="L11" s="93">
        <f t="shared" si="2"/>
        <v>10.216666666666665</v>
      </c>
    </row>
    <row r="12" spans="1:12" ht="20.25" customHeight="1">
      <c r="A12" s="31">
        <v>7</v>
      </c>
      <c r="B12" s="32">
        <f>общая!B39</f>
        <v>80636435</v>
      </c>
      <c r="C12" s="32" t="str">
        <f>общая!C39</f>
        <v>Кандаковский</v>
      </c>
      <c r="D12" s="45">
        <f>общая!D39</f>
        <v>284</v>
      </c>
      <c r="E12" s="72">
        <f>общая!E39</f>
        <v>30</v>
      </c>
      <c r="F12" s="93">
        <f t="shared" si="0"/>
        <v>10.56338028169014</v>
      </c>
      <c r="G12" s="45">
        <f>общая!G39</f>
        <v>48</v>
      </c>
      <c r="H12" s="72">
        <f>общая!H39</f>
        <v>1.1</v>
      </c>
      <c r="I12" s="93">
        <f t="shared" si="1"/>
        <v>2.291666666666667</v>
      </c>
      <c r="J12" s="45">
        <f>общая!J39</f>
        <v>412</v>
      </c>
      <c r="K12" s="72">
        <f>общая!K39</f>
        <v>35.4</v>
      </c>
      <c r="L12" s="93">
        <f t="shared" si="2"/>
        <v>8.592233009708737</v>
      </c>
    </row>
    <row r="13" spans="1:12" ht="20.25" customHeight="1">
      <c r="A13" s="31">
        <v>8</v>
      </c>
      <c r="B13" s="32">
        <f>общая!B40</f>
        <v>80636440</v>
      </c>
      <c r="C13" s="32" t="str">
        <f>общая!C40</f>
        <v>Леузинский</v>
      </c>
      <c r="D13" s="45">
        <f>общая!D40</f>
        <v>322</v>
      </c>
      <c r="E13" s="72">
        <f>общая!E40</f>
        <v>56.2</v>
      </c>
      <c r="F13" s="93">
        <f t="shared" si="0"/>
        <v>17.453416149068325</v>
      </c>
      <c r="G13" s="45">
        <f>общая!G40</f>
        <v>46</v>
      </c>
      <c r="H13" s="72">
        <f>общая!H40</f>
        <v>1.5</v>
      </c>
      <c r="I13" s="93">
        <f t="shared" si="1"/>
        <v>3.260869565217391</v>
      </c>
      <c r="J13" s="45">
        <f>общая!J40</f>
        <v>547</v>
      </c>
      <c r="K13" s="72">
        <f>общая!K40</f>
        <v>57.9</v>
      </c>
      <c r="L13" s="93">
        <f t="shared" si="2"/>
        <v>10.585009140767825</v>
      </c>
    </row>
    <row r="14" spans="1:12" ht="20.25" customHeight="1">
      <c r="A14" s="31">
        <v>9</v>
      </c>
      <c r="B14" s="32">
        <f>общая!B41</f>
        <v>80636445</v>
      </c>
      <c r="C14" s="32" t="str">
        <f>общая!C41</f>
        <v>Нижнекигинский</v>
      </c>
      <c r="D14" s="45">
        <f>общая!D41</f>
        <v>340</v>
      </c>
      <c r="E14" s="72">
        <f>общая!E41</f>
        <v>52.8</v>
      </c>
      <c r="F14" s="93">
        <f t="shared" si="0"/>
        <v>15.52941176470588</v>
      </c>
      <c r="G14" s="45">
        <f>общая!G41</f>
        <v>88</v>
      </c>
      <c r="H14" s="72">
        <f>общая!H41</f>
        <v>0.4</v>
      </c>
      <c r="I14" s="93">
        <f t="shared" si="1"/>
        <v>0.4545454545454546</v>
      </c>
      <c r="J14" s="45">
        <f>общая!J41</f>
        <v>534</v>
      </c>
      <c r="K14" s="72">
        <f>общая!K41</f>
        <v>30</v>
      </c>
      <c r="L14" s="93">
        <f t="shared" si="2"/>
        <v>5.617977528089887</v>
      </c>
    </row>
    <row r="15" spans="1:12" ht="20.25" customHeight="1">
      <c r="A15" s="31"/>
      <c r="B15" s="33"/>
      <c r="C15" s="33" t="s">
        <v>29</v>
      </c>
      <c r="D15" s="51">
        <f>SUM(D6:D14)</f>
        <v>4544</v>
      </c>
      <c r="E15" s="72">
        <f>общая!E42</f>
        <v>641.9000000000001</v>
      </c>
      <c r="F15" s="94">
        <f t="shared" si="0"/>
        <v>14.126320422535214</v>
      </c>
      <c r="G15" s="51">
        <f>SUM(G6:G14)</f>
        <v>1831</v>
      </c>
      <c r="H15" s="72">
        <f>общая!H42</f>
        <v>125.8</v>
      </c>
      <c r="I15" s="94">
        <f>H15/G15*100</f>
        <v>6.870562534134353</v>
      </c>
      <c r="J15" s="45">
        <f>общая!J42</f>
        <v>9097</v>
      </c>
      <c r="K15" s="72">
        <f>общая!K42</f>
        <v>968.1999999999999</v>
      </c>
      <c r="L15" s="94">
        <f>K15/J15*100</f>
        <v>10.643069143673738</v>
      </c>
    </row>
    <row r="17" spans="4:11" ht="12.75">
      <c r="D17" s="60">
        <f>D15+G15+J15</f>
        <v>15472</v>
      </c>
      <c r="E17" s="26">
        <f>E15+H15+K15</f>
        <v>1735.9</v>
      </c>
      <c r="F17" s="59">
        <f>E17/D17*100</f>
        <v>11.219622543950363</v>
      </c>
      <c r="H17" s="26"/>
      <c r="K17" s="26"/>
    </row>
  </sheetData>
  <sheetProtection/>
  <mergeCells count="7">
    <mergeCell ref="A1:L1"/>
    <mergeCell ref="A4:A5"/>
    <mergeCell ref="B4:B5"/>
    <mergeCell ref="C4:C5"/>
    <mergeCell ref="D4:F4"/>
    <mergeCell ref="G4:I4"/>
    <mergeCell ref="J4:L4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3.875" style="0" customWidth="1"/>
    <col min="2" max="2" width="12.00390625" style="0" bestFit="1" customWidth="1"/>
    <col min="3" max="3" width="20.25390625" style="0" customWidth="1"/>
    <col min="4" max="5" width="12.125" style="0" customWidth="1"/>
    <col min="6" max="6" width="8.625" style="0" customWidth="1"/>
    <col min="7" max="8" width="12.125" style="0" customWidth="1"/>
    <col min="9" max="9" width="7.875" style="0" customWidth="1"/>
    <col min="10" max="11" width="12.125" style="0" customWidth="1"/>
    <col min="12" max="12" width="8.25390625" style="0" customWidth="1"/>
  </cols>
  <sheetData>
    <row r="1" spans="1:12" ht="23.25" customHeight="1">
      <c r="A1" s="229" t="s">
        <v>88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23.25" customHeight="1">
      <c r="A2" s="1"/>
      <c r="B2" s="1"/>
      <c r="C2" s="1"/>
      <c r="D2" s="1"/>
      <c r="E2" s="1"/>
      <c r="F2" s="1"/>
      <c r="G2" s="1"/>
      <c r="H2" s="1"/>
      <c r="I2" s="1"/>
      <c r="J2" s="1" t="s">
        <v>92</v>
      </c>
      <c r="K2" s="1"/>
      <c r="L2" s="1"/>
    </row>
    <row r="3" spans="11:12" ht="13.5" thickBot="1">
      <c r="K3" s="8"/>
      <c r="L3" t="s">
        <v>90</v>
      </c>
    </row>
    <row r="4" spans="1:12" s="16" customFormat="1" ht="20.25" customHeight="1" thickBot="1">
      <c r="A4" s="241" t="s">
        <v>78</v>
      </c>
      <c r="B4" s="243" t="s">
        <v>0</v>
      </c>
      <c r="C4" s="245" t="s">
        <v>79</v>
      </c>
      <c r="D4" s="247" t="s">
        <v>80</v>
      </c>
      <c r="E4" s="248"/>
      <c r="F4" s="249"/>
      <c r="G4" s="250" t="s">
        <v>81</v>
      </c>
      <c r="H4" s="248"/>
      <c r="I4" s="251"/>
      <c r="J4" s="247" t="s">
        <v>82</v>
      </c>
      <c r="K4" s="248"/>
      <c r="L4" s="249"/>
    </row>
    <row r="5" spans="1:12" s="16" customFormat="1" ht="20.25" customHeight="1" thickBot="1">
      <c r="A5" s="242"/>
      <c r="B5" s="244"/>
      <c r="C5" s="246"/>
      <c r="D5" s="17" t="s">
        <v>83</v>
      </c>
      <c r="E5" s="18" t="s">
        <v>84</v>
      </c>
      <c r="F5" s="19" t="s">
        <v>73</v>
      </c>
      <c r="G5" s="17" t="s">
        <v>83</v>
      </c>
      <c r="H5" s="18" t="s">
        <v>84</v>
      </c>
      <c r="I5" s="20" t="s">
        <v>73</v>
      </c>
      <c r="J5" s="17" t="s">
        <v>83</v>
      </c>
      <c r="K5" s="18" t="s">
        <v>84</v>
      </c>
      <c r="L5" s="19" t="s">
        <v>73</v>
      </c>
    </row>
    <row r="6" spans="1:12" s="16" customFormat="1" ht="20.25" customHeight="1" thickBot="1">
      <c r="A6" s="9">
        <v>1</v>
      </c>
      <c r="B6" s="10">
        <f>общая!B43</f>
        <v>80642401</v>
      </c>
      <c r="C6" s="11" t="str">
        <f>общая!C43</f>
        <v>Абдуллинский</v>
      </c>
      <c r="D6" s="44">
        <f>общая!D43</f>
        <v>233</v>
      </c>
      <c r="E6" s="71">
        <f>общая!E43</f>
        <v>49.5</v>
      </c>
      <c r="F6" s="90">
        <f aca="true" t="shared" si="0" ref="F6:F17">E6/D6*100</f>
        <v>21.244635193133046</v>
      </c>
      <c r="G6" s="46">
        <f>общая!G43</f>
        <v>23</v>
      </c>
      <c r="H6" s="70">
        <f>общая!H43</f>
        <v>2.3</v>
      </c>
      <c r="I6" s="91">
        <f aca="true" t="shared" si="1" ref="I6:I17">H6/G6*100</f>
        <v>10</v>
      </c>
      <c r="J6" s="52">
        <f>общая!J43</f>
        <v>442</v>
      </c>
      <c r="K6" s="71">
        <f>общая!K43</f>
        <v>45</v>
      </c>
      <c r="L6" s="98">
        <f aca="true" t="shared" si="2" ref="L6:L17">K6/J6*100</f>
        <v>10.180995475113122</v>
      </c>
    </row>
    <row r="7" spans="1:12" s="16" customFormat="1" ht="20.25" customHeight="1" thickBot="1">
      <c r="A7" s="12">
        <v>2</v>
      </c>
      <c r="B7" s="10">
        <f>общая!B44</f>
        <v>80642405</v>
      </c>
      <c r="C7" s="11" t="str">
        <f>общая!C44</f>
        <v>Алегазовский</v>
      </c>
      <c r="D7" s="44">
        <f>общая!D44</f>
        <v>717</v>
      </c>
      <c r="E7" s="71">
        <f>общая!E44</f>
        <v>172.4</v>
      </c>
      <c r="F7" s="82">
        <f t="shared" si="0"/>
        <v>24.044630404463042</v>
      </c>
      <c r="G7" s="46">
        <f>общая!G44</f>
        <v>100</v>
      </c>
      <c r="H7" s="70">
        <f>общая!H44</f>
        <v>21.1</v>
      </c>
      <c r="I7" s="87">
        <f t="shared" si="1"/>
        <v>21.1</v>
      </c>
      <c r="J7" s="52">
        <f>общая!J44</f>
        <v>1270</v>
      </c>
      <c r="K7" s="71">
        <f>общая!K44</f>
        <v>175.9</v>
      </c>
      <c r="L7" s="82">
        <f t="shared" si="2"/>
        <v>13.850393700787404</v>
      </c>
    </row>
    <row r="8" spans="1:12" s="16" customFormat="1" ht="20.25" customHeight="1" thickBot="1">
      <c r="A8" s="12">
        <v>3</v>
      </c>
      <c r="B8" s="10">
        <f>общая!B45</f>
        <v>80642410</v>
      </c>
      <c r="C8" s="11" t="str">
        <f>общая!C45</f>
        <v>Большеокинский</v>
      </c>
      <c r="D8" s="44">
        <f>общая!D45</f>
        <v>384</v>
      </c>
      <c r="E8" s="71">
        <f>общая!E45</f>
        <v>78.5</v>
      </c>
      <c r="F8" s="82">
        <f t="shared" si="0"/>
        <v>20.442708333333336</v>
      </c>
      <c r="G8" s="46">
        <f>общая!G45</f>
        <v>67</v>
      </c>
      <c r="H8" s="70">
        <f>общая!H45</f>
        <v>9.6</v>
      </c>
      <c r="I8" s="87">
        <f t="shared" si="1"/>
        <v>14.328358208955224</v>
      </c>
      <c r="J8" s="52">
        <f>общая!J45</f>
        <v>802</v>
      </c>
      <c r="K8" s="71">
        <f>общая!K45</f>
        <v>112.3</v>
      </c>
      <c r="L8" s="82">
        <f t="shared" si="2"/>
        <v>14.002493765586035</v>
      </c>
    </row>
    <row r="9" spans="1:16" s="16" customFormat="1" ht="20.25" customHeight="1" thickBot="1">
      <c r="A9" s="12">
        <v>4</v>
      </c>
      <c r="B9" s="10">
        <f>общая!B46</f>
        <v>80642415</v>
      </c>
      <c r="C9" s="11" t="str">
        <f>общая!C46</f>
        <v>Большеустьикинский</v>
      </c>
      <c r="D9" s="44">
        <f>общая!D46</f>
        <v>1417</v>
      </c>
      <c r="E9" s="71">
        <f>общая!E46</f>
        <v>272.4</v>
      </c>
      <c r="F9" s="82">
        <f t="shared" si="0"/>
        <v>19.223712067748764</v>
      </c>
      <c r="G9" s="46">
        <f>общая!G46</f>
        <v>2380</v>
      </c>
      <c r="H9" s="70">
        <f>общая!H46</f>
        <v>132.3</v>
      </c>
      <c r="I9" s="87">
        <f t="shared" si="1"/>
        <v>5.558823529411765</v>
      </c>
      <c r="J9" s="52">
        <f>общая!J46</f>
        <v>6678</v>
      </c>
      <c r="K9" s="71">
        <f>общая!K46</f>
        <v>1585.8</v>
      </c>
      <c r="L9" s="82">
        <f t="shared" si="2"/>
        <v>23.746630727762803</v>
      </c>
      <c r="O9" s="61"/>
      <c r="P9" s="61"/>
    </row>
    <row r="10" spans="1:12" s="16" customFormat="1" ht="20.25" customHeight="1" thickBot="1">
      <c r="A10" s="12">
        <v>5</v>
      </c>
      <c r="B10" s="10">
        <f>общая!B47</f>
        <v>80642420</v>
      </c>
      <c r="C10" s="11" t="str">
        <f>общая!C47</f>
        <v>Дуван-Мечетлинский</v>
      </c>
      <c r="D10" s="44">
        <f>общая!D47</f>
        <v>390</v>
      </c>
      <c r="E10" s="71">
        <f>общая!E47</f>
        <v>61.6</v>
      </c>
      <c r="F10" s="82">
        <f t="shared" si="0"/>
        <v>15.794871794871796</v>
      </c>
      <c r="G10" s="46">
        <f>общая!G47</f>
        <v>39</v>
      </c>
      <c r="H10" s="70">
        <f>общая!H47</f>
        <v>16.7</v>
      </c>
      <c r="I10" s="87">
        <f t="shared" si="1"/>
        <v>42.82051282051282</v>
      </c>
      <c r="J10" s="52">
        <f>общая!J47</f>
        <v>620</v>
      </c>
      <c r="K10" s="71">
        <f>общая!K47</f>
        <v>88.5</v>
      </c>
      <c r="L10" s="82">
        <f t="shared" si="2"/>
        <v>14.274193548387096</v>
      </c>
    </row>
    <row r="11" spans="1:12" s="16" customFormat="1" ht="20.25" customHeight="1" thickBot="1">
      <c r="A11" s="12">
        <v>6</v>
      </c>
      <c r="B11" s="10">
        <f>общая!B48</f>
        <v>80642423</v>
      </c>
      <c r="C11" s="11" t="str">
        <f>общая!C48</f>
        <v>Кургатовский</v>
      </c>
      <c r="D11" s="44">
        <f>общая!D48</f>
        <v>137</v>
      </c>
      <c r="E11" s="71">
        <f>общая!E48</f>
        <v>16.9</v>
      </c>
      <c r="F11" s="82">
        <f t="shared" si="0"/>
        <v>12.335766423357663</v>
      </c>
      <c r="G11" s="46">
        <f>общая!G48</f>
        <v>10</v>
      </c>
      <c r="H11" s="70">
        <f>общая!H48</f>
        <v>0.8</v>
      </c>
      <c r="I11" s="87">
        <f t="shared" si="1"/>
        <v>8</v>
      </c>
      <c r="J11" s="52">
        <f>общая!J48</f>
        <v>216</v>
      </c>
      <c r="K11" s="71">
        <f>общая!K48</f>
        <v>21.1</v>
      </c>
      <c r="L11" s="82">
        <f t="shared" si="2"/>
        <v>9.768518518518519</v>
      </c>
    </row>
    <row r="12" spans="1:12" s="16" customFormat="1" ht="20.25" customHeight="1" thickBot="1">
      <c r="A12" s="12">
        <v>7</v>
      </c>
      <c r="B12" s="10">
        <f>общая!B49</f>
        <v>80642425</v>
      </c>
      <c r="C12" s="11" t="str">
        <f>общая!C49</f>
        <v>Лемез-Тамакский</v>
      </c>
      <c r="D12" s="44">
        <f>общая!D49</f>
        <v>370</v>
      </c>
      <c r="E12" s="71">
        <f>общая!E49</f>
        <v>90.6</v>
      </c>
      <c r="F12" s="82">
        <f t="shared" si="0"/>
        <v>24.486486486486488</v>
      </c>
      <c r="G12" s="46">
        <f>общая!G49</f>
        <v>59</v>
      </c>
      <c r="H12" s="70">
        <f>общая!H49</f>
        <v>9.3</v>
      </c>
      <c r="I12" s="87">
        <f t="shared" si="1"/>
        <v>15.76271186440678</v>
      </c>
      <c r="J12" s="52">
        <f>общая!J49</f>
        <v>603</v>
      </c>
      <c r="K12" s="71">
        <f>общая!K49</f>
        <v>68.7</v>
      </c>
      <c r="L12" s="82">
        <f t="shared" si="2"/>
        <v>11.393034825870647</v>
      </c>
    </row>
    <row r="13" spans="1:12" s="16" customFormat="1" ht="20.25" customHeight="1" thickBot="1">
      <c r="A13" s="12">
        <v>8</v>
      </c>
      <c r="B13" s="10">
        <f>общая!B50</f>
        <v>80642430</v>
      </c>
      <c r="C13" s="11" t="str">
        <f>общая!C50</f>
        <v>Малоустьикинский</v>
      </c>
      <c r="D13" s="44">
        <f>общая!D50</f>
        <v>409</v>
      </c>
      <c r="E13" s="71">
        <f>общая!E50</f>
        <v>116.9</v>
      </c>
      <c r="F13" s="82">
        <f t="shared" si="0"/>
        <v>28.581907090464547</v>
      </c>
      <c r="G13" s="46">
        <f>общая!G50</f>
        <v>51</v>
      </c>
      <c r="H13" s="70">
        <f>общая!H50</f>
        <v>8.6</v>
      </c>
      <c r="I13" s="87">
        <f t="shared" si="1"/>
        <v>16.862745098039213</v>
      </c>
      <c r="J13" s="52">
        <f>общая!J50</f>
        <v>447</v>
      </c>
      <c r="K13" s="71">
        <f>общая!K50</f>
        <v>93.1</v>
      </c>
      <c r="L13" s="82">
        <f t="shared" si="2"/>
        <v>20.827740492170022</v>
      </c>
    </row>
    <row r="14" spans="1:12" s="16" customFormat="1" ht="20.25" customHeight="1" thickBot="1">
      <c r="A14" s="12">
        <v>9</v>
      </c>
      <c r="B14" s="10">
        <f>общая!B51</f>
        <v>80642435</v>
      </c>
      <c r="C14" s="11" t="str">
        <f>общая!C51</f>
        <v>Новомещеровский</v>
      </c>
      <c r="D14" s="44">
        <f>общая!D51</f>
        <v>274</v>
      </c>
      <c r="E14" s="71">
        <f>общая!E51</f>
        <v>68</v>
      </c>
      <c r="F14" s="82">
        <f t="shared" si="0"/>
        <v>24.817518248175183</v>
      </c>
      <c r="G14" s="46">
        <f>общая!G51</f>
        <v>21</v>
      </c>
      <c r="H14" s="70">
        <f>общая!H51</f>
        <v>2.1</v>
      </c>
      <c r="I14" s="87">
        <f t="shared" si="1"/>
        <v>10</v>
      </c>
      <c r="J14" s="52">
        <f>общая!J51</f>
        <v>434</v>
      </c>
      <c r="K14" s="71">
        <f>общая!K51</f>
        <v>61.2</v>
      </c>
      <c r="L14" s="82">
        <f t="shared" si="2"/>
        <v>14.101382488479263</v>
      </c>
    </row>
    <row r="15" spans="1:12" s="40" customFormat="1" ht="20.25" customHeight="1" thickBot="1">
      <c r="A15" s="36">
        <v>10</v>
      </c>
      <c r="B15" s="10">
        <f>общая!B52</f>
        <v>80642442</v>
      </c>
      <c r="C15" s="11" t="str">
        <f>общая!C52</f>
        <v>Новояушевский</v>
      </c>
      <c r="D15" s="43">
        <f>общая!D52</f>
        <v>377</v>
      </c>
      <c r="E15" s="71">
        <f>общая!E52</f>
        <v>32.4</v>
      </c>
      <c r="F15" s="81">
        <f t="shared" si="0"/>
        <v>8.594164456233422</v>
      </c>
      <c r="G15" s="42">
        <f>общая!G52</f>
        <v>18</v>
      </c>
      <c r="H15" s="70">
        <f>общая!H52</f>
        <v>2.6</v>
      </c>
      <c r="I15" s="86">
        <f t="shared" si="1"/>
        <v>14.444444444444446</v>
      </c>
      <c r="J15" s="52">
        <f>общая!J52</f>
        <v>328</v>
      </c>
      <c r="K15" s="71">
        <f>общая!K52</f>
        <v>41.2</v>
      </c>
      <c r="L15" s="81">
        <f t="shared" si="2"/>
        <v>12.560975609756097</v>
      </c>
    </row>
    <row r="16" spans="1:12" s="40" customFormat="1" ht="20.25" customHeight="1" thickBot="1">
      <c r="A16" s="36">
        <v>11</v>
      </c>
      <c r="B16" s="10">
        <f>общая!B53</f>
        <v>80642445</v>
      </c>
      <c r="C16" s="11" t="str">
        <f>общая!C53</f>
        <v>Ростовский</v>
      </c>
      <c r="D16" s="43">
        <f>общая!D53</f>
        <v>183</v>
      </c>
      <c r="E16" s="71">
        <f>общая!E53</f>
        <v>40.4</v>
      </c>
      <c r="F16" s="81">
        <f t="shared" si="0"/>
        <v>22.076502732240435</v>
      </c>
      <c r="G16" s="42">
        <f>общая!G53</f>
        <v>15</v>
      </c>
      <c r="H16" s="70">
        <f>общая!H53</f>
        <v>0.8</v>
      </c>
      <c r="I16" s="86">
        <f t="shared" si="1"/>
        <v>5.333333333333334</v>
      </c>
      <c r="J16" s="52">
        <f>общая!J53</f>
        <v>357</v>
      </c>
      <c r="K16" s="71">
        <f>общая!K53</f>
        <v>60.4</v>
      </c>
      <c r="L16" s="81">
        <f t="shared" si="2"/>
        <v>16.9187675070028</v>
      </c>
    </row>
    <row r="17" spans="1:12" s="40" customFormat="1" ht="20.25" customHeight="1" thickBot="1">
      <c r="A17" s="36">
        <v>12</v>
      </c>
      <c r="B17" s="10">
        <f>общая!B54</f>
        <v>80642450</v>
      </c>
      <c r="C17" s="11" t="str">
        <f>общая!C54</f>
        <v>Юнусовский</v>
      </c>
      <c r="D17" s="75">
        <f>общая!D54</f>
        <v>293</v>
      </c>
      <c r="E17" s="71">
        <f>общая!E54</f>
        <v>61</v>
      </c>
      <c r="F17" s="95">
        <f t="shared" si="0"/>
        <v>20.819112627986346</v>
      </c>
      <c r="G17" s="76">
        <f>общая!G54</f>
        <v>19</v>
      </c>
      <c r="H17" s="77">
        <f>общая!H54</f>
        <v>0.6</v>
      </c>
      <c r="I17" s="96">
        <f t="shared" si="1"/>
        <v>3.1578947368421053</v>
      </c>
      <c r="J17" s="52">
        <f>общая!J54</f>
        <v>518</v>
      </c>
      <c r="K17" s="71">
        <f>общая!K54</f>
        <v>66.1</v>
      </c>
      <c r="L17" s="95">
        <f t="shared" si="2"/>
        <v>12.760617760617759</v>
      </c>
    </row>
    <row r="18" spans="1:12" s="16" customFormat="1" ht="20.25" customHeight="1" thickBot="1">
      <c r="A18" s="13"/>
      <c r="B18" s="14"/>
      <c r="C18" s="74" t="s">
        <v>39</v>
      </c>
      <c r="D18" s="51">
        <f>SUM(D6:D17)</f>
        <v>5184</v>
      </c>
      <c r="E18" s="72">
        <f>общая!E55</f>
        <v>1060.6</v>
      </c>
      <c r="F18" s="94">
        <f>E18/D18*100</f>
        <v>20.4591049382716</v>
      </c>
      <c r="G18" s="51">
        <f>SUM(G6:G17)</f>
        <v>2802</v>
      </c>
      <c r="H18" s="72">
        <f>общая!H55</f>
        <v>206.8</v>
      </c>
      <c r="I18" s="97">
        <f>(I6+I7+I8+I9+I10+I11+I12+I13+I14+I15+I16+I17)/12</f>
        <v>13.947402002995474</v>
      </c>
      <c r="J18" s="45">
        <f>общая!J55</f>
        <v>12715</v>
      </c>
      <c r="K18" s="72">
        <f>общая!K55</f>
        <v>2419.2999999999993</v>
      </c>
      <c r="L18" s="94">
        <f>K18/J18*100</f>
        <v>19.027133307117573</v>
      </c>
    </row>
    <row r="20" spans="4:6" ht="12.75">
      <c r="D20" s="60"/>
      <c r="E20" s="60"/>
      <c r="F20" s="59"/>
    </row>
    <row r="21" spans="4:6" ht="12.75">
      <c r="D21" s="60">
        <f>D18+G18+J18</f>
        <v>20701</v>
      </c>
      <c r="E21" s="100">
        <f>E18+H18+K18</f>
        <v>3686.699999999999</v>
      </c>
      <c r="F21">
        <f>E21/D21*100</f>
        <v>17.80928457562436</v>
      </c>
    </row>
  </sheetData>
  <sheetProtection/>
  <mergeCells count="7">
    <mergeCell ref="A1:L1"/>
    <mergeCell ref="A4:A5"/>
    <mergeCell ref="B4:B5"/>
    <mergeCell ref="C4:C5"/>
    <mergeCell ref="D4:F4"/>
    <mergeCell ref="G4:I4"/>
    <mergeCell ref="J4:L4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7">
      <selection activeCell="J2" sqref="J2"/>
    </sheetView>
  </sheetViews>
  <sheetFormatPr defaultColWidth="9.00390625" defaultRowHeight="12.75"/>
  <cols>
    <col min="1" max="1" width="3.875" style="0" customWidth="1"/>
    <col min="2" max="2" width="12.00390625" style="0" bestFit="1" customWidth="1"/>
    <col min="3" max="3" width="20.25390625" style="0" customWidth="1"/>
    <col min="4" max="5" width="12.125" style="0" customWidth="1"/>
    <col min="6" max="6" width="8.625" style="0" customWidth="1"/>
    <col min="7" max="8" width="12.125" style="0" customWidth="1"/>
    <col min="9" max="9" width="7.875" style="0" customWidth="1"/>
    <col min="10" max="11" width="12.125" style="0" customWidth="1"/>
    <col min="12" max="12" width="8.25390625" style="0" customWidth="1"/>
    <col min="16" max="16" width="14.875" style="55" customWidth="1"/>
    <col min="17" max="17" width="14.875" style="0" customWidth="1"/>
  </cols>
  <sheetData>
    <row r="1" spans="1:12" ht="23.25" customHeight="1">
      <c r="A1" s="229" t="s">
        <v>77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23.25" customHeight="1">
      <c r="A2" s="1"/>
      <c r="B2" s="1"/>
      <c r="C2" s="1"/>
      <c r="D2" s="1"/>
      <c r="E2" s="1"/>
      <c r="F2" s="1"/>
      <c r="G2" s="1"/>
      <c r="H2" s="1"/>
      <c r="I2" s="1"/>
      <c r="J2" s="1" t="s">
        <v>92</v>
      </c>
      <c r="K2" s="1"/>
      <c r="L2" s="1"/>
    </row>
    <row r="3" spans="11:12" ht="12.75">
      <c r="K3" s="8"/>
      <c r="L3" t="s">
        <v>90</v>
      </c>
    </row>
    <row r="4" spans="1:16" s="16" customFormat="1" ht="20.25" customHeight="1">
      <c r="A4" s="254" t="s">
        <v>78</v>
      </c>
      <c r="B4" s="255" t="s">
        <v>0</v>
      </c>
      <c r="C4" s="255" t="s">
        <v>79</v>
      </c>
      <c r="D4" s="254" t="s">
        <v>80</v>
      </c>
      <c r="E4" s="254"/>
      <c r="F4" s="254"/>
      <c r="G4" s="254" t="s">
        <v>81</v>
      </c>
      <c r="H4" s="254"/>
      <c r="I4" s="254"/>
      <c r="J4" s="254" t="s">
        <v>82</v>
      </c>
      <c r="K4" s="254"/>
      <c r="L4" s="254"/>
      <c r="P4" s="56"/>
    </row>
    <row r="5" spans="1:16" s="16" customFormat="1" ht="20.25" customHeight="1">
      <c r="A5" s="254"/>
      <c r="B5" s="255"/>
      <c r="C5" s="255"/>
      <c r="D5" s="35" t="s">
        <v>83</v>
      </c>
      <c r="E5" s="35" t="s">
        <v>84</v>
      </c>
      <c r="F5" s="35" t="s">
        <v>73</v>
      </c>
      <c r="G5" s="35" t="s">
        <v>83</v>
      </c>
      <c r="H5" s="35" t="s">
        <v>84</v>
      </c>
      <c r="I5" s="35" t="s">
        <v>73</v>
      </c>
      <c r="J5" s="35" t="s">
        <v>83</v>
      </c>
      <c r="K5" s="35" t="s">
        <v>84</v>
      </c>
      <c r="L5" s="35" t="s">
        <v>73</v>
      </c>
      <c r="P5" s="56"/>
    </row>
    <row r="6" spans="1:18" s="16" customFormat="1" ht="20.25" customHeight="1">
      <c r="A6" s="31">
        <v>1</v>
      </c>
      <c r="B6" s="32">
        <f>общая!B56</f>
        <v>80647405</v>
      </c>
      <c r="C6" s="32" t="str">
        <f>общая!C56</f>
        <v>Алькинский</v>
      </c>
      <c r="D6" s="45">
        <f>общая!D56</f>
        <v>320</v>
      </c>
      <c r="E6" s="72">
        <f>общая!E56</f>
        <v>31.6</v>
      </c>
      <c r="F6" s="93">
        <f aca="true" t="shared" si="0" ref="F6:F21">E6/D6*100</f>
        <v>9.875</v>
      </c>
      <c r="G6" s="45">
        <f>общая!G56</f>
        <v>30</v>
      </c>
      <c r="H6" s="72">
        <f>общая!H56</f>
        <v>0.4</v>
      </c>
      <c r="I6" s="93">
        <f aca="true" t="shared" si="1" ref="I6:I21">H6/G6*100</f>
        <v>1.3333333333333335</v>
      </c>
      <c r="J6" s="45">
        <f>общая!J56</f>
        <v>708</v>
      </c>
      <c r="K6" s="72">
        <f>общая!K56</f>
        <v>81</v>
      </c>
      <c r="L6" s="93">
        <f aca="true" t="shared" si="2" ref="L6:L21">K6/J6*100</f>
        <v>11.440677966101696</v>
      </c>
      <c r="P6" s="62">
        <f>E6+H6+K6</f>
        <v>113</v>
      </c>
      <c r="Q6" s="61">
        <f>D6+G6+J6</f>
        <v>1058</v>
      </c>
      <c r="R6" s="63">
        <f>P6/Q6*100</f>
        <v>10.680529300567109</v>
      </c>
    </row>
    <row r="7" spans="1:18" s="16" customFormat="1" ht="20.25" customHeight="1">
      <c r="A7" s="31">
        <v>2</v>
      </c>
      <c r="B7" s="32">
        <f>общая!B57</f>
        <v>80647410</v>
      </c>
      <c r="C7" s="32" t="str">
        <f>общая!C57</f>
        <v>Аркауловский</v>
      </c>
      <c r="D7" s="45">
        <f>общая!D57</f>
        <v>306</v>
      </c>
      <c r="E7" s="72">
        <f>общая!E57</f>
        <v>63.6</v>
      </c>
      <c r="F7" s="93">
        <f t="shared" si="0"/>
        <v>20.784313725490197</v>
      </c>
      <c r="G7" s="45">
        <f>общая!G57</f>
        <v>87</v>
      </c>
      <c r="H7" s="72">
        <f>общая!H57</f>
        <v>14.7</v>
      </c>
      <c r="I7" s="93">
        <f t="shared" si="1"/>
        <v>16.896551724137932</v>
      </c>
      <c r="J7" s="45">
        <f>общая!J57</f>
        <v>1124</v>
      </c>
      <c r="K7" s="72">
        <f>общая!K57</f>
        <v>180</v>
      </c>
      <c r="L7" s="93">
        <f t="shared" si="2"/>
        <v>16.014234875444842</v>
      </c>
      <c r="P7" s="62">
        <f aca="true" t="shared" si="3" ref="P7:P22">E7+H7+K7</f>
        <v>258.3</v>
      </c>
      <c r="Q7" s="61">
        <f aca="true" t="shared" si="4" ref="Q7:Q22">D7+G7+J7</f>
        <v>1517</v>
      </c>
      <c r="R7" s="63">
        <f aca="true" t="shared" si="5" ref="R7:R22">P7/Q7*100</f>
        <v>17.027027027027028</v>
      </c>
    </row>
    <row r="8" spans="1:18" s="16" customFormat="1" ht="20.25" customHeight="1">
      <c r="A8" s="31">
        <v>3</v>
      </c>
      <c r="B8" s="32">
        <f>общая!B58</f>
        <v>80647415</v>
      </c>
      <c r="C8" s="32" t="str">
        <f>общая!C58</f>
        <v>Ишимбаевский</v>
      </c>
      <c r="D8" s="45">
        <f>общая!D58</f>
        <v>173</v>
      </c>
      <c r="E8" s="72">
        <f>общая!E58</f>
        <v>26.6</v>
      </c>
      <c r="F8" s="93">
        <f t="shared" si="0"/>
        <v>15.375722543352602</v>
      </c>
      <c r="G8" s="45">
        <f>общая!G58</f>
        <v>53</v>
      </c>
      <c r="H8" s="72">
        <f>общая!H58</f>
        <v>1.3</v>
      </c>
      <c r="I8" s="93">
        <f t="shared" si="1"/>
        <v>2.4528301886792456</v>
      </c>
      <c r="J8" s="45">
        <f>общая!J58</f>
        <v>549</v>
      </c>
      <c r="K8" s="72">
        <f>общая!K58</f>
        <v>65.1</v>
      </c>
      <c r="L8" s="93">
        <f t="shared" si="2"/>
        <v>11.857923497267759</v>
      </c>
      <c r="P8" s="62">
        <f t="shared" si="3"/>
        <v>93</v>
      </c>
      <c r="Q8" s="61">
        <f t="shared" si="4"/>
        <v>775</v>
      </c>
      <c r="R8" s="63">
        <f t="shared" si="5"/>
        <v>12</v>
      </c>
    </row>
    <row r="9" spans="1:18" s="16" customFormat="1" ht="20.25" customHeight="1">
      <c r="A9" s="31">
        <v>4</v>
      </c>
      <c r="B9" s="32">
        <f>общая!B59</f>
        <v>80647425</v>
      </c>
      <c r="C9" s="32" t="str">
        <f>общая!C59</f>
        <v>Лагеревский</v>
      </c>
      <c r="D9" s="45">
        <f>общая!D59</f>
        <v>429</v>
      </c>
      <c r="E9" s="72">
        <f>общая!E59</f>
        <v>83.1</v>
      </c>
      <c r="F9" s="93">
        <f t="shared" si="0"/>
        <v>19.37062937062937</v>
      </c>
      <c r="G9" s="45">
        <f>общая!G59</f>
        <v>27</v>
      </c>
      <c r="H9" s="72">
        <f>общая!H59</f>
        <v>3.7</v>
      </c>
      <c r="I9" s="93">
        <f t="shared" si="1"/>
        <v>13.703703703703704</v>
      </c>
      <c r="J9" s="45">
        <f>общая!J59</f>
        <v>664</v>
      </c>
      <c r="K9" s="72">
        <f>общая!K59</f>
        <v>85.2</v>
      </c>
      <c r="L9" s="93">
        <f t="shared" si="2"/>
        <v>12.831325301204819</v>
      </c>
      <c r="P9" s="62">
        <f t="shared" si="3"/>
        <v>172</v>
      </c>
      <c r="Q9" s="61">
        <f t="shared" si="4"/>
        <v>1120</v>
      </c>
      <c r="R9" s="63">
        <f t="shared" si="5"/>
        <v>15.357142857142858</v>
      </c>
    </row>
    <row r="10" spans="1:18" s="16" customFormat="1" ht="20.25" customHeight="1">
      <c r="A10" s="31">
        <v>5</v>
      </c>
      <c r="B10" s="32">
        <f>общая!B60</f>
        <v>80647430</v>
      </c>
      <c r="C10" s="32" t="str">
        <f>общая!C60</f>
        <v>Лаклинский</v>
      </c>
      <c r="D10" s="45">
        <f>общая!D60</f>
        <v>359</v>
      </c>
      <c r="E10" s="72">
        <f>общая!E60</f>
        <v>57.8</v>
      </c>
      <c r="F10" s="93">
        <f t="shared" si="0"/>
        <v>16.100278551532032</v>
      </c>
      <c r="G10" s="45">
        <f>общая!G60</f>
        <v>53</v>
      </c>
      <c r="H10" s="72">
        <f>общая!H60</f>
        <v>9.5</v>
      </c>
      <c r="I10" s="93">
        <f t="shared" si="1"/>
        <v>17.92452830188679</v>
      </c>
      <c r="J10" s="45">
        <f>общая!J60</f>
        <v>727</v>
      </c>
      <c r="K10" s="72">
        <f>общая!K60</f>
        <v>94</v>
      </c>
      <c r="L10" s="93">
        <f t="shared" si="2"/>
        <v>12.929848693259974</v>
      </c>
      <c r="P10" s="62">
        <f t="shared" si="3"/>
        <v>161.3</v>
      </c>
      <c r="Q10" s="61">
        <f t="shared" si="4"/>
        <v>1139</v>
      </c>
      <c r="R10" s="63">
        <f t="shared" si="5"/>
        <v>14.161545215100968</v>
      </c>
    </row>
    <row r="11" spans="1:18" s="16" customFormat="1" ht="20.25" customHeight="1">
      <c r="A11" s="31">
        <v>6</v>
      </c>
      <c r="B11" s="32">
        <f>общая!B61</f>
        <v>80647435</v>
      </c>
      <c r="C11" s="32" t="str">
        <f>общая!C61</f>
        <v>Малоязовский</v>
      </c>
      <c r="D11" s="45">
        <f>общая!D61</f>
        <v>287</v>
      </c>
      <c r="E11" s="72">
        <f>общая!E61</f>
        <v>50.8</v>
      </c>
      <c r="F11" s="93">
        <f t="shared" si="0"/>
        <v>17.700348432055748</v>
      </c>
      <c r="G11" s="45">
        <f>общая!G61</f>
        <v>43</v>
      </c>
      <c r="H11" s="72">
        <f>общая!H61</f>
        <v>7</v>
      </c>
      <c r="I11" s="93">
        <f t="shared" si="1"/>
        <v>16.27906976744186</v>
      </c>
      <c r="J11" s="45">
        <f>общая!J61</f>
        <v>532</v>
      </c>
      <c r="K11" s="72">
        <f>общая!K61</f>
        <v>86.4</v>
      </c>
      <c r="L11" s="93">
        <f t="shared" si="2"/>
        <v>16.2406015037594</v>
      </c>
      <c r="P11" s="62">
        <f t="shared" si="3"/>
        <v>144.2</v>
      </c>
      <c r="Q11" s="61">
        <f t="shared" si="4"/>
        <v>862</v>
      </c>
      <c r="R11" s="63">
        <f t="shared" si="5"/>
        <v>16.728538283062644</v>
      </c>
    </row>
    <row r="12" spans="1:18" s="16" customFormat="1" ht="20.25" customHeight="1">
      <c r="A12" s="31">
        <v>7</v>
      </c>
      <c r="B12" s="32">
        <f>общая!B62</f>
        <v>80647440</v>
      </c>
      <c r="C12" s="32" t="str">
        <f>общая!C62</f>
        <v>Мечетлинский</v>
      </c>
      <c r="D12" s="45">
        <f>общая!D62</f>
        <v>550</v>
      </c>
      <c r="E12" s="72">
        <f>общая!E62</f>
        <v>116.3</v>
      </c>
      <c r="F12" s="93">
        <f t="shared" si="0"/>
        <v>21.145454545454545</v>
      </c>
      <c r="G12" s="45">
        <f>общая!G62</f>
        <v>23</v>
      </c>
      <c r="H12" s="72">
        <f>общая!H62</f>
        <v>1.5</v>
      </c>
      <c r="I12" s="93">
        <f t="shared" si="1"/>
        <v>6.521739130434782</v>
      </c>
      <c r="J12" s="45">
        <f>общая!J62</f>
        <v>553</v>
      </c>
      <c r="K12" s="72">
        <f>общая!K62</f>
        <v>70.8</v>
      </c>
      <c r="L12" s="93">
        <f t="shared" si="2"/>
        <v>12.802893309222425</v>
      </c>
      <c r="P12" s="62">
        <f t="shared" si="3"/>
        <v>188.6</v>
      </c>
      <c r="Q12" s="61">
        <f t="shared" si="4"/>
        <v>1126</v>
      </c>
      <c r="R12" s="63">
        <f t="shared" si="5"/>
        <v>16.74955595026643</v>
      </c>
    </row>
    <row r="13" spans="1:18" s="16" customFormat="1" ht="20.25" customHeight="1">
      <c r="A13" s="31">
        <v>8</v>
      </c>
      <c r="B13" s="32">
        <f>общая!B63</f>
        <v>80647445</v>
      </c>
      <c r="C13" s="32" t="str">
        <f>общая!C63</f>
        <v>Мещегаровский</v>
      </c>
      <c r="D13" s="45">
        <f>общая!D63</f>
        <v>478</v>
      </c>
      <c r="E13" s="72">
        <f>общая!E63</f>
        <v>52.4</v>
      </c>
      <c r="F13" s="93">
        <f t="shared" si="0"/>
        <v>10.962343096234308</v>
      </c>
      <c r="G13" s="45">
        <f>общая!G63</f>
        <v>43</v>
      </c>
      <c r="H13" s="72">
        <f>общая!H63</f>
        <v>9.6</v>
      </c>
      <c r="I13" s="93">
        <f t="shared" si="1"/>
        <v>22.325581395348838</v>
      </c>
      <c r="J13" s="45">
        <f>общая!J63</f>
        <v>621</v>
      </c>
      <c r="K13" s="72">
        <f>общая!K63</f>
        <v>54.9</v>
      </c>
      <c r="L13" s="93">
        <f t="shared" si="2"/>
        <v>8.840579710144928</v>
      </c>
      <c r="P13" s="62">
        <f t="shared" si="3"/>
        <v>116.9</v>
      </c>
      <c r="Q13" s="61">
        <f t="shared" si="4"/>
        <v>1142</v>
      </c>
      <c r="R13" s="63">
        <f t="shared" si="5"/>
        <v>10.236427320490368</v>
      </c>
    </row>
    <row r="14" spans="1:18" s="16" customFormat="1" ht="20.25" customHeight="1">
      <c r="A14" s="31">
        <v>9</v>
      </c>
      <c r="B14" s="32">
        <f>общая!B64</f>
        <v>80647447</v>
      </c>
      <c r="C14" s="32" t="str">
        <f>общая!C64</f>
        <v>Мурсалимкинский</v>
      </c>
      <c r="D14" s="45">
        <f>общая!D64</f>
        <v>547</v>
      </c>
      <c r="E14" s="72">
        <f>общая!E64</f>
        <v>91</v>
      </c>
      <c r="F14" s="93">
        <f t="shared" si="0"/>
        <v>16.63619744058501</v>
      </c>
      <c r="G14" s="45">
        <f>общая!G64</f>
        <v>185</v>
      </c>
      <c r="H14" s="72">
        <f>общая!H64</f>
        <v>14.1</v>
      </c>
      <c r="I14" s="93">
        <f t="shared" si="1"/>
        <v>7.621621621621621</v>
      </c>
      <c r="J14" s="45">
        <f>общая!J64</f>
        <v>1188</v>
      </c>
      <c r="K14" s="72">
        <f>общая!K64</f>
        <v>89.7</v>
      </c>
      <c r="L14" s="93">
        <f t="shared" si="2"/>
        <v>7.55050505050505</v>
      </c>
      <c r="P14" s="62">
        <f t="shared" si="3"/>
        <v>194.8</v>
      </c>
      <c r="Q14" s="61">
        <f t="shared" si="4"/>
        <v>1920</v>
      </c>
      <c r="R14" s="63">
        <f t="shared" si="5"/>
        <v>10.145833333333334</v>
      </c>
    </row>
    <row r="15" spans="1:18" s="16" customFormat="1" ht="20.25" customHeight="1">
      <c r="A15" s="31">
        <v>10</v>
      </c>
      <c r="B15" s="32">
        <f>общая!B65</f>
        <v>80647450</v>
      </c>
      <c r="C15" s="32" t="str">
        <f>общая!C65</f>
        <v>Насибашевский</v>
      </c>
      <c r="D15" s="45">
        <f>общая!D65</f>
        <v>208</v>
      </c>
      <c r="E15" s="72">
        <f>общая!E65</f>
        <v>41.5</v>
      </c>
      <c r="F15" s="93">
        <f t="shared" si="0"/>
        <v>19.951923076923077</v>
      </c>
      <c r="G15" s="45">
        <f>общая!G65</f>
        <v>52</v>
      </c>
      <c r="H15" s="72">
        <f>общая!H65</f>
        <v>6</v>
      </c>
      <c r="I15" s="93">
        <f t="shared" si="1"/>
        <v>11.538461538461538</v>
      </c>
      <c r="J15" s="45">
        <f>общая!J65</f>
        <v>859</v>
      </c>
      <c r="K15" s="72">
        <f>общая!K65</f>
        <v>70.6</v>
      </c>
      <c r="L15" s="93">
        <f t="shared" si="2"/>
        <v>8.218859138533178</v>
      </c>
      <c r="P15" s="62">
        <f t="shared" si="3"/>
        <v>118.1</v>
      </c>
      <c r="Q15" s="61">
        <f t="shared" si="4"/>
        <v>1119</v>
      </c>
      <c r="R15" s="63">
        <f t="shared" si="5"/>
        <v>10.554066130473636</v>
      </c>
    </row>
    <row r="16" spans="1:18" s="16" customFormat="1" ht="20.25" customHeight="1">
      <c r="A16" s="31">
        <v>11</v>
      </c>
      <c r="B16" s="32">
        <f>общая!B66</f>
        <v>80647453</v>
      </c>
      <c r="C16" s="32" t="str">
        <f>общая!C66</f>
        <v>Салаватский</v>
      </c>
      <c r="D16" s="45">
        <f>общая!D66</f>
        <v>1513</v>
      </c>
      <c r="E16" s="72">
        <f>общая!E66</f>
        <v>290.8</v>
      </c>
      <c r="F16" s="93">
        <f t="shared" si="0"/>
        <v>19.22009253139458</v>
      </c>
      <c r="G16" s="45">
        <f>общая!G66</f>
        <v>1037</v>
      </c>
      <c r="H16" s="72">
        <f>общая!H66</f>
        <v>180</v>
      </c>
      <c r="I16" s="99">
        <f t="shared" si="1"/>
        <v>17.357762777242044</v>
      </c>
      <c r="J16" s="45">
        <f>общая!J66</f>
        <v>3431</v>
      </c>
      <c r="K16" s="72">
        <f>общая!K66</f>
        <v>552.5</v>
      </c>
      <c r="L16" s="93">
        <f t="shared" si="2"/>
        <v>16.103176916350918</v>
      </c>
      <c r="P16" s="62">
        <f t="shared" si="3"/>
        <v>1023.3</v>
      </c>
      <c r="Q16" s="61">
        <f t="shared" si="4"/>
        <v>5981</v>
      </c>
      <c r="R16" s="63">
        <f t="shared" si="5"/>
        <v>17.109179067045645</v>
      </c>
    </row>
    <row r="17" spans="1:18" s="16" customFormat="1" ht="20.25" customHeight="1">
      <c r="A17" s="31">
        <v>12</v>
      </c>
      <c r="B17" s="32">
        <f>общая!B67</f>
        <v>80647455</v>
      </c>
      <c r="C17" s="32" t="str">
        <f>общая!C67</f>
        <v>Таймеевский</v>
      </c>
      <c r="D17" s="45">
        <f>общая!D67</f>
        <v>309</v>
      </c>
      <c r="E17" s="72">
        <f>общая!E67</f>
        <v>55.6</v>
      </c>
      <c r="F17" s="93">
        <f t="shared" si="0"/>
        <v>17.993527508090615</v>
      </c>
      <c r="G17" s="45">
        <f>общая!G67</f>
        <v>15</v>
      </c>
      <c r="H17" s="72">
        <f>общая!H67</f>
        <v>5.6</v>
      </c>
      <c r="I17" s="93">
        <f t="shared" si="1"/>
        <v>37.33333333333333</v>
      </c>
      <c r="J17" s="45">
        <f>общая!J67</f>
        <v>597</v>
      </c>
      <c r="K17" s="72">
        <f>общая!K67</f>
        <v>50.8</v>
      </c>
      <c r="L17" s="93">
        <f t="shared" si="2"/>
        <v>8.509212730318257</v>
      </c>
      <c r="P17" s="62">
        <f t="shared" si="3"/>
        <v>112</v>
      </c>
      <c r="Q17" s="61">
        <f t="shared" si="4"/>
        <v>921</v>
      </c>
      <c r="R17" s="63">
        <f t="shared" si="5"/>
        <v>12.160694896851249</v>
      </c>
    </row>
    <row r="18" spans="1:18" s="16" customFormat="1" ht="20.25" customHeight="1">
      <c r="A18" s="31">
        <v>13</v>
      </c>
      <c r="B18" s="32">
        <f>общая!B68</f>
        <v>80647460</v>
      </c>
      <c r="C18" s="32" t="str">
        <f>общая!C68</f>
        <v>Терменевский</v>
      </c>
      <c r="D18" s="45">
        <f>общая!D68</f>
        <v>246</v>
      </c>
      <c r="E18" s="72">
        <f>общая!E68</f>
        <v>23.1</v>
      </c>
      <c r="F18" s="93">
        <f t="shared" si="0"/>
        <v>9.390243902439025</v>
      </c>
      <c r="G18" s="45">
        <f>общая!G68</f>
        <v>17</v>
      </c>
      <c r="H18" s="72">
        <f>общая!H68</f>
        <v>0.8</v>
      </c>
      <c r="I18" s="93">
        <f t="shared" si="1"/>
        <v>4.705882352941177</v>
      </c>
      <c r="J18" s="45">
        <f>общая!J68</f>
        <v>430</v>
      </c>
      <c r="K18" s="72">
        <f>общая!K68</f>
        <v>26.6</v>
      </c>
      <c r="L18" s="93">
        <f t="shared" si="2"/>
        <v>6.186046511627907</v>
      </c>
      <c r="P18" s="62">
        <f t="shared" si="3"/>
        <v>50.5</v>
      </c>
      <c r="Q18" s="61">
        <f t="shared" si="4"/>
        <v>693</v>
      </c>
      <c r="R18" s="63">
        <f t="shared" si="5"/>
        <v>7.287157287157287</v>
      </c>
    </row>
    <row r="19" spans="1:18" s="16" customFormat="1" ht="20.25" customHeight="1">
      <c r="A19" s="31">
        <v>14</v>
      </c>
      <c r="B19" s="32">
        <f>общая!B69</f>
        <v>80647465</v>
      </c>
      <c r="C19" s="32" t="str">
        <f>общая!C69</f>
        <v>Турналинский</v>
      </c>
      <c r="D19" s="45">
        <f>общая!D69</f>
        <v>251</v>
      </c>
      <c r="E19" s="72">
        <f>общая!E69</f>
        <v>30.1</v>
      </c>
      <c r="F19" s="93">
        <f t="shared" si="0"/>
        <v>11.99203187250996</v>
      </c>
      <c r="G19" s="45">
        <f>общая!G69</f>
        <v>24</v>
      </c>
      <c r="H19" s="72">
        <f>общая!H69</f>
        <v>1.1</v>
      </c>
      <c r="I19" s="93">
        <f t="shared" si="1"/>
        <v>4.583333333333334</v>
      </c>
      <c r="J19" s="45">
        <f>общая!J69</f>
        <v>603</v>
      </c>
      <c r="K19" s="72">
        <f>общая!K69</f>
        <v>113.2</v>
      </c>
      <c r="L19" s="93">
        <f t="shared" si="2"/>
        <v>18.77280265339967</v>
      </c>
      <c r="P19" s="62">
        <f t="shared" si="3"/>
        <v>144.4</v>
      </c>
      <c r="Q19" s="61">
        <f t="shared" si="4"/>
        <v>878</v>
      </c>
      <c r="R19" s="63">
        <f t="shared" si="5"/>
        <v>16.446469248291574</v>
      </c>
    </row>
    <row r="20" spans="1:18" s="16" customFormat="1" ht="20.25" customHeight="1">
      <c r="A20" s="31">
        <v>15</v>
      </c>
      <c r="B20" s="32">
        <f>общая!B70</f>
        <v>80647475</v>
      </c>
      <c r="C20" s="32" t="str">
        <f>общая!C70</f>
        <v>Янгантауский</v>
      </c>
      <c r="D20" s="45">
        <f>общая!D70</f>
        <v>185</v>
      </c>
      <c r="E20" s="72">
        <f>общая!E70</f>
        <v>31.6</v>
      </c>
      <c r="F20" s="93">
        <f t="shared" si="0"/>
        <v>17.08108108108108</v>
      </c>
      <c r="G20" s="45">
        <f>общая!G70</f>
        <v>150</v>
      </c>
      <c r="H20" s="72">
        <f>общая!H70</f>
        <v>25.3</v>
      </c>
      <c r="I20" s="93">
        <f t="shared" si="1"/>
        <v>16.866666666666667</v>
      </c>
      <c r="J20" s="45">
        <f>общая!J70</f>
        <v>1102</v>
      </c>
      <c r="K20" s="72">
        <f>общая!K70</f>
        <v>192.8</v>
      </c>
      <c r="L20" s="93">
        <f t="shared" si="2"/>
        <v>17.495462794918332</v>
      </c>
      <c r="P20" s="62">
        <f t="shared" si="3"/>
        <v>249.70000000000002</v>
      </c>
      <c r="Q20" s="61">
        <f t="shared" si="4"/>
        <v>1437</v>
      </c>
      <c r="R20" s="63">
        <f t="shared" si="5"/>
        <v>17.37647877522617</v>
      </c>
    </row>
    <row r="21" spans="1:18" s="16" customFormat="1" ht="20.25" customHeight="1">
      <c r="A21" s="31">
        <v>16</v>
      </c>
      <c r="B21" s="32">
        <v>80647475</v>
      </c>
      <c r="C21" s="32" t="s">
        <v>68</v>
      </c>
      <c r="D21" s="45">
        <f>общая!D71</f>
        <v>85</v>
      </c>
      <c r="E21" s="72">
        <f>общая!E71</f>
        <v>19.5</v>
      </c>
      <c r="F21" s="93">
        <f t="shared" si="0"/>
        <v>22.941176470588236</v>
      </c>
      <c r="G21" s="45">
        <f>общая!G71</f>
        <v>4</v>
      </c>
      <c r="H21" s="72">
        <f>общая!H71</f>
        <v>0.2</v>
      </c>
      <c r="I21" s="93">
        <f t="shared" si="1"/>
        <v>5</v>
      </c>
      <c r="J21" s="45">
        <f>общая!J71</f>
        <v>151</v>
      </c>
      <c r="K21" s="72">
        <f>общая!K71</f>
        <v>3.7</v>
      </c>
      <c r="L21" s="93">
        <f t="shared" si="2"/>
        <v>2.4503311258278146</v>
      </c>
      <c r="P21" s="62">
        <f t="shared" si="3"/>
        <v>23.4</v>
      </c>
      <c r="Q21" s="61">
        <f t="shared" si="4"/>
        <v>240</v>
      </c>
      <c r="R21" s="63">
        <f t="shared" si="5"/>
        <v>9.749999999999998</v>
      </c>
    </row>
    <row r="22" spans="1:18" s="16" customFormat="1" ht="20.25" customHeight="1">
      <c r="A22" s="31"/>
      <c r="B22" s="33"/>
      <c r="C22" s="33" t="s">
        <v>52</v>
      </c>
      <c r="D22" s="51">
        <f>SUM(D6:D21)</f>
        <v>6246</v>
      </c>
      <c r="E22" s="51">
        <f aca="true" t="shared" si="6" ref="E22:L22">SUM(E6:E21)</f>
        <v>1065.4</v>
      </c>
      <c r="F22" s="94">
        <f t="shared" si="6"/>
        <v>266.5203641483604</v>
      </c>
      <c r="G22" s="51">
        <f t="shared" si="6"/>
        <v>1843</v>
      </c>
      <c r="H22" s="73">
        <f t="shared" si="6"/>
        <v>280.8</v>
      </c>
      <c r="I22" s="94">
        <f t="shared" si="6"/>
        <v>202.44439916856624</v>
      </c>
      <c r="J22" s="51">
        <f t="shared" si="6"/>
        <v>13839</v>
      </c>
      <c r="K22" s="73">
        <f t="shared" si="6"/>
        <v>1817.3</v>
      </c>
      <c r="L22" s="94">
        <f t="shared" si="6"/>
        <v>188.24448177788696</v>
      </c>
      <c r="P22" s="62">
        <f t="shared" si="3"/>
        <v>3163.5</v>
      </c>
      <c r="Q22" s="61">
        <f t="shared" si="4"/>
        <v>21928</v>
      </c>
      <c r="R22" s="63">
        <f t="shared" si="5"/>
        <v>14.426760306457497</v>
      </c>
    </row>
    <row r="23" spans="16:17" ht="12.75">
      <c r="P23" s="57"/>
      <c r="Q23" s="58"/>
    </row>
    <row r="24" spans="4:17" ht="12.75">
      <c r="D24" s="60">
        <f>D22+G22+J22</f>
        <v>21928</v>
      </c>
      <c r="E24" s="26">
        <f>E22+H22+K22</f>
        <v>3163.5</v>
      </c>
      <c r="F24" s="59">
        <f>E24/D24*100</f>
        <v>14.426760306457497</v>
      </c>
      <c r="H24" s="26"/>
      <c r="K24" s="26"/>
      <c r="P24" s="27"/>
      <c r="Q24" s="24"/>
    </row>
    <row r="25" spans="16:17" ht="12.75">
      <c r="P25" s="27"/>
      <c r="Q25" s="24"/>
    </row>
    <row r="26" spans="16:17" ht="12.75">
      <c r="P26" s="57"/>
      <c r="Q26" s="58"/>
    </row>
    <row r="27" spans="16:17" ht="12.75">
      <c r="P27" s="57"/>
      <c r="Q27" s="58"/>
    </row>
    <row r="28" spans="16:17" ht="12.75">
      <c r="P28" s="27"/>
      <c r="Q28" s="24"/>
    </row>
  </sheetData>
  <sheetProtection/>
  <mergeCells count="7">
    <mergeCell ref="A1:L1"/>
    <mergeCell ref="A4:A5"/>
    <mergeCell ref="B4:B5"/>
    <mergeCell ref="C4:C5"/>
    <mergeCell ref="D4:F4"/>
    <mergeCell ref="G4:I4"/>
    <mergeCell ref="J4:L4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</dc:creator>
  <cp:keywords/>
  <dc:description/>
  <cp:lastModifiedBy>Фарида Раисовна Валиева</cp:lastModifiedBy>
  <cp:lastPrinted>2019-10-21T08:25:32Z</cp:lastPrinted>
  <dcterms:created xsi:type="dcterms:W3CDTF">2013-01-17T12:52:25Z</dcterms:created>
  <dcterms:modified xsi:type="dcterms:W3CDTF">2019-10-21T08:25:36Z</dcterms:modified>
  <cp:category/>
  <cp:version/>
  <cp:contentType/>
  <cp:contentStatus/>
</cp:coreProperties>
</file>